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095" windowHeight="8955" activeTab="1"/>
  </bookViews>
  <sheets>
    <sheet name="Исполнение-2014 канал" sheetId="1" r:id="rId1"/>
    <sheet name="Исполнение-2014 ВОДА" sheetId="2" r:id="rId2"/>
  </sheets>
  <externalReferences>
    <externalReference r:id="rId5"/>
    <externalReference r:id="rId6"/>
  </externalReferences>
  <definedNames>
    <definedName name="_xlnm.Print_Titles" localSheetId="1">'Исполнение-2014 ВОДА'!$9:$12</definedName>
    <definedName name="_xlnm.Print_Titles" localSheetId="0">'Исполнение-2014 канал'!$9:$12</definedName>
  </definedNames>
  <calcPr fullCalcOnLoad="1"/>
</workbook>
</file>

<file path=xl/sharedStrings.xml><?xml version="1.0" encoding="utf-8"?>
<sst xmlns="http://schemas.openxmlformats.org/spreadsheetml/2006/main" count="586" uniqueCount="267">
  <si>
    <t>Утверждена Постановлением Правительства РК от 07.12.2012 №  1568</t>
  </si>
  <si>
    <t>Информация субъекта естественной монополии об исполнении инвестиционной программы</t>
  </si>
  <si>
    <t>Товарищество с ограниченной  ответственностью "Караганды Су"</t>
  </si>
  <si>
    <t>(наименование субъекта)</t>
  </si>
  <si>
    <t xml:space="preserve">Услуги водоснабжения </t>
  </si>
  <si>
    <t>(вид деятельности)</t>
  </si>
  <si>
    <t>№ п/п</t>
  </si>
  <si>
    <t>Наименование показателей инвестиционной программы (проекта)</t>
  </si>
  <si>
    <t>Кем утверждена (дата, номер приказа)</t>
  </si>
  <si>
    <t>Годы реализации мероприятий</t>
  </si>
  <si>
    <t>ед. изм.</t>
  </si>
  <si>
    <t>кол-во в натуральных показателях</t>
  </si>
  <si>
    <t>Сумма инвест. программы, тыс. тенге</t>
  </si>
  <si>
    <t>Отчет о прибылях и убытках*</t>
  </si>
  <si>
    <t>Информация о плановых и фактических объемах предоставляемых регулируемых услуг (товаров, работ)</t>
  </si>
  <si>
    <t>Источник инвестиций (фактические условия)</t>
  </si>
  <si>
    <t>Исполнение, фактические параметры (показатели) мероприятия, объекта инвестиционной программы, учтенной в тарифе (ежеквартально, с нарастающим итогом) **</t>
  </si>
  <si>
    <t>Отклонение</t>
  </si>
  <si>
    <t>Причины отклонения</t>
  </si>
  <si>
    <t>Количество в натуральных показателях</t>
  </si>
  <si>
    <t>Сумма инвестиций</t>
  </si>
  <si>
    <t>источник инвестиций</t>
  </si>
  <si>
    <t>План</t>
  </si>
  <si>
    <t>Факт</t>
  </si>
  <si>
    <t xml:space="preserve"> Раздел 1</t>
  </si>
  <si>
    <t>Служба водоснабжения и наладки</t>
  </si>
  <si>
    <t>Приказ ДАРЕМ по Карагандинской области № 456-ОД от 01.11.2013</t>
  </si>
  <si>
    <t>шт</t>
  </si>
  <si>
    <t xml:space="preserve">Радиометр </t>
  </si>
  <si>
    <t xml:space="preserve"> ИТОГО по разделу 1</t>
  </si>
  <si>
    <t>Раздел 2</t>
  </si>
  <si>
    <t>ЭМЦ водоснабжения</t>
  </si>
  <si>
    <t>Завершение автоматизации насосных станций</t>
  </si>
  <si>
    <t xml:space="preserve"> ИТОГО по разделу 2</t>
  </si>
  <si>
    <t>Раздел 3</t>
  </si>
  <si>
    <t xml:space="preserve">Служба водоснабжения </t>
  </si>
  <si>
    <t>прибыль</t>
  </si>
  <si>
    <t xml:space="preserve"> ИТОГО по разделу 3</t>
  </si>
  <si>
    <t>Раздел 4</t>
  </si>
  <si>
    <t>АИС</t>
  </si>
  <si>
    <t>Диспетчеризация насосных станций</t>
  </si>
  <si>
    <t>38</t>
  </si>
  <si>
    <t xml:space="preserve"> ДИСПЕЧЕРИЗАЦИЯ  (Приобретение дополнительных контрольных точек к SCADА системе).</t>
  </si>
  <si>
    <t>усл</t>
  </si>
  <si>
    <t>Сервер</t>
  </si>
  <si>
    <t>Компьютер</t>
  </si>
  <si>
    <t xml:space="preserve">МФУ (Много функциональное устройство) </t>
  </si>
  <si>
    <t>ИТОГО по разделу 4</t>
  </si>
  <si>
    <t>Раздел 5</t>
  </si>
  <si>
    <t>Служба сбыта</t>
  </si>
  <si>
    <t>49</t>
  </si>
  <si>
    <t>Устройство для блокирования потока жидкости в трубопроводе "Терминатор-3М"</t>
  </si>
  <si>
    <t>ИТОГО по разделу 5</t>
  </si>
  <si>
    <t>Раздел 6</t>
  </si>
  <si>
    <t>Приборизация системы водоснабжения</t>
  </si>
  <si>
    <t>Установка приборов учета</t>
  </si>
  <si>
    <t xml:space="preserve">ИТОГО по разделу 6 </t>
  </si>
  <si>
    <t>Раздел 7</t>
  </si>
  <si>
    <t>Капитальные ремонты</t>
  </si>
  <si>
    <t>метр</t>
  </si>
  <si>
    <t>ИТОГО по разделу 7</t>
  </si>
  <si>
    <t>ВСЕГО водоснабжение</t>
  </si>
  <si>
    <t>услуги водохозяйственной системы</t>
  </si>
  <si>
    <t>Сбыт</t>
  </si>
  <si>
    <t>Всего по предприятию,в том числе</t>
  </si>
  <si>
    <t>за счет амортизационных отчислений</t>
  </si>
  <si>
    <t>за счет прибыли</t>
  </si>
  <si>
    <t>за счет заемных средств</t>
  </si>
  <si>
    <t xml:space="preserve">Объем услуг водоснабжения  </t>
  </si>
  <si>
    <t>Генеральный директор ТОО "Караганды Су"</t>
  </si>
  <si>
    <t>Начальник планово-экономического отдела</t>
  </si>
  <si>
    <t>за 2014 год</t>
  </si>
  <si>
    <t xml:space="preserve">Датчик(сенсор-датчик с соединительным кабелем для коррелятора CORRELUX) </t>
  </si>
  <si>
    <t xml:space="preserve">Электромеханический  сварочный аппарат AL160 для стыковой сварки РЕ/РР труб, d-40-160 мм </t>
  </si>
  <si>
    <t xml:space="preserve">Электрогидравлический сварочный аппаратAL250 для стыковой сварки PE/PP труб,d-75-250 мм </t>
  </si>
  <si>
    <t xml:space="preserve">Электрогидравлический сварочный аппарат AL 630, d-315-630 мм </t>
  </si>
  <si>
    <t xml:space="preserve">Электрогидравлический сварочный аппарат AL315  для стыковой сварки  PE/PP труб , d-90-315 мм </t>
  </si>
  <si>
    <t xml:space="preserve">Электрогидравлический сварочный аппарат AL800 для стыковой сварки PE/PP труб, d-500-800 мм </t>
  </si>
  <si>
    <t>Установка электрогенераторная  с ДВС,мощностью 4,4 кВт</t>
  </si>
  <si>
    <t>Установка электрогенераторная  с ДВС,мощностью 6,4 кВт</t>
  </si>
  <si>
    <t xml:space="preserve">Автоматически управляемый редукционный клапан  для поддержания постоянного давления  с системой управления и регулировкой давления,d-250мм </t>
  </si>
  <si>
    <t xml:space="preserve">Автоматически управляемый редукционный клапан  для поддержания постоянного давления  с системой управления и регулировкой давления,d-300мм </t>
  </si>
  <si>
    <t>Электростанция АД30-Т400-1РПМ6</t>
  </si>
  <si>
    <t>Насосная станция с частотным преобразователем (н/ст "Западная")</t>
  </si>
  <si>
    <t>Насосная станция с частотным преобразователем (н/ст "Сортировка")</t>
  </si>
  <si>
    <t>Работы строительные по ремонту. Насосные станции</t>
  </si>
  <si>
    <t>Насосная станция с частотным преобразователем (н/ст "Голубые пруды")</t>
  </si>
  <si>
    <t>Насосная станция с частотным преобразователем (н/ст "Восток-5")</t>
  </si>
  <si>
    <t>Автомашина КАМАЗ 65115-6058</t>
  </si>
  <si>
    <t>комплект контрольно-проверочной аппаратруры для системы GPS мониторинга "NOMAD"</t>
  </si>
  <si>
    <t>ул. Пригородная (от Пригородная 16 до Привокзальная 5) d-160 мм</t>
  </si>
  <si>
    <t>Н.Абдирова, 44/1-50/1 d-315 мм</t>
  </si>
  <si>
    <t>ул. Ленина (переврезки)</t>
  </si>
  <si>
    <t>Водопровод по ул. Новоселов от ул. Пичугина 4 до Гововселов 135 d-500 мм</t>
  </si>
  <si>
    <t>ул. Рыночная от ул. Челябинская до пер. Проектный d-160 мм</t>
  </si>
  <si>
    <t>ул. Заводская, 16-144  (Бадина) d-160 мм</t>
  </si>
  <si>
    <t>ул. Казахстанская, 67-145 d-160 мм</t>
  </si>
  <si>
    <t>ул. Насыпная 1-33 d-110 мм</t>
  </si>
  <si>
    <t xml:space="preserve">ул. Жилстроевская, 2-49 d-63 мм </t>
  </si>
  <si>
    <t>ул. Ключевая от ул. Балхашская до ул. Керамическая d-110 мм</t>
  </si>
  <si>
    <t>ул. Монтажная d-110 мм</t>
  </si>
  <si>
    <t>ул. Мостовая d-110 мм</t>
  </si>
  <si>
    <t xml:space="preserve">Водопровод   мкр.Кунгей       Д-500 мм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</si>
  <si>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Водопровод  ул. Университетская 19-29      Д-315 мм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</si>
  <si>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Водопровод Степной 1-2 d-315 мм</t>
  </si>
  <si>
    <t>Водопровод от ул. Кузембаева до мкр. 15 д. 29  d-160 мм</t>
  </si>
  <si>
    <t>мкр. 16 д. 1-18, d-160 мм</t>
  </si>
  <si>
    <t>мкр. 16 д. 26 до мкр. 17 д. 47  d-200 мм</t>
  </si>
  <si>
    <t>Водопровод 19 мкр. д. 75 до  ул. Кузембаева д. 99  d-315 мм</t>
  </si>
  <si>
    <t>мкр.18 от дома №7 до дома № 16,  d-200</t>
  </si>
  <si>
    <t>Водопровод  от в/в № 3 до Столярной</t>
  </si>
  <si>
    <t>Водопровод  12 мкр. д.8 до ул. 50 лет Казахстана d-200 мм</t>
  </si>
  <si>
    <t>от "Лакомки" до мкр. 12 д. 1 d-315 мм</t>
  </si>
  <si>
    <t>К. Марска 5 d-200 мм</t>
  </si>
  <si>
    <t>ул. Пирогова, 2^ул. Зелинского d-160 мм</t>
  </si>
  <si>
    <t>ул. Заславского, d-110 мм</t>
  </si>
  <si>
    <t>ул. Восточная, d-110 мм</t>
  </si>
  <si>
    <t>ул. Зелинского, 24/1 d-160 мм</t>
  </si>
  <si>
    <t>ул. Морозова, d-110 мм</t>
  </si>
  <si>
    <t>Водопровод по ул. Курганская  Д- 100 мм</t>
  </si>
  <si>
    <t>Водопровод по пер. Инертный, 2 - 16 Д- 100 мм</t>
  </si>
  <si>
    <t>Раздел 1</t>
  </si>
  <si>
    <t>Станция аэрации</t>
  </si>
  <si>
    <t>1.1</t>
  </si>
  <si>
    <t>Замена илососа ИПР40</t>
  </si>
  <si>
    <t>1.2</t>
  </si>
  <si>
    <t>Замена илоскреба ИВР40</t>
  </si>
  <si>
    <t>1.7</t>
  </si>
  <si>
    <t>1.8</t>
  </si>
  <si>
    <t>Замена эл. двигателя АЗО 315квт/3000</t>
  </si>
  <si>
    <t>1.9</t>
  </si>
  <si>
    <t>Замена эл. двигателя 4А(АИР), 5,5 Квт/1500</t>
  </si>
  <si>
    <t>1.10</t>
  </si>
  <si>
    <t>Замена эл. двигателя 7,5 кВт, 1500 об/мин (лаповое соединение)</t>
  </si>
  <si>
    <t>1.11</t>
  </si>
  <si>
    <t xml:space="preserve">Замена эл. двигателя 1,5 кВт/1500 об/мин АИР 80 В4 </t>
  </si>
  <si>
    <t xml:space="preserve">Система воздуходувки </t>
  </si>
  <si>
    <t>1.13</t>
  </si>
  <si>
    <t>1.17</t>
  </si>
  <si>
    <t>Служба  водоотведения</t>
  </si>
  <si>
    <t>2.1</t>
  </si>
  <si>
    <t>Автобус ПАЗ-32053 (бензин), вмест. 41/25 мощность 96/130 кВт/л.с.</t>
  </si>
  <si>
    <t>2.2</t>
  </si>
  <si>
    <t>2.3</t>
  </si>
  <si>
    <t>КО 560  машина комбинированная на шасси Камаз-65115-1041-62</t>
  </si>
  <si>
    <t>2.4</t>
  </si>
  <si>
    <t>Бортовой автомобиль с краном- манипулятором на базе ГАЗ -3309</t>
  </si>
  <si>
    <t>2.6</t>
  </si>
  <si>
    <t>2.9</t>
  </si>
  <si>
    <t xml:space="preserve"> ИТОГО по автотехнике </t>
  </si>
  <si>
    <t>Служба водоотведения</t>
  </si>
  <si>
    <t>2.10</t>
  </si>
  <si>
    <t>2.11</t>
  </si>
  <si>
    <t>1.скребковая вращающаяся цепь</t>
  </si>
  <si>
    <t>2.насадка-скребок для сточных труб</t>
  </si>
  <si>
    <t>3.вытянутая (продолговатая) остроконечная насадка</t>
  </si>
  <si>
    <t>4.вытянутая (продолговатая) остроконечная насадка</t>
  </si>
  <si>
    <t>2.12</t>
  </si>
  <si>
    <t>Оборудование для телеинспекции</t>
  </si>
  <si>
    <t>2.13</t>
  </si>
  <si>
    <t>Система QUICK VIEW для оперативного просмотра трубопроводов</t>
  </si>
  <si>
    <t>2.15</t>
  </si>
  <si>
    <t>Оборудование для бестраншейной замены труб d от 50 до 250 мм Pipeburster Mini-T(колодезный вариант)</t>
  </si>
  <si>
    <t>2.16</t>
  </si>
  <si>
    <t>Модернизация КНС-3 п.Сортировка</t>
  </si>
  <si>
    <t>2.17</t>
  </si>
  <si>
    <t>Модернизация КНС-4 п.Сортировка</t>
  </si>
  <si>
    <t>2.18</t>
  </si>
  <si>
    <t>Модернизация КНС-Орбита</t>
  </si>
  <si>
    <t>Капитальный ремонт насосных агрегатов</t>
  </si>
  <si>
    <t>2.24</t>
  </si>
  <si>
    <t>система отопления (тепловой пункт) КНС-7</t>
  </si>
  <si>
    <t>3.1</t>
  </si>
  <si>
    <t>3.1.1</t>
  </si>
  <si>
    <t xml:space="preserve"> ДИСПЕЧЕРИЗАЦИЯ  (Модернизация диспетчерского пульта: Покупка и установка системы визуализации)</t>
  </si>
  <si>
    <t>3.2.</t>
  </si>
  <si>
    <t xml:space="preserve">Цветной Принтер  Color LazerJet </t>
  </si>
  <si>
    <t>ИТОГО по разделу 3</t>
  </si>
  <si>
    <t>4.1</t>
  </si>
  <si>
    <t xml:space="preserve">Всего по предприятию с учетом корректировки </t>
  </si>
  <si>
    <t>услуги канализационной системы</t>
  </si>
  <si>
    <t>Всего услуги канализационной системы</t>
  </si>
  <si>
    <t>Центробежный насос фекальный (погружной канализационный насос)</t>
  </si>
  <si>
    <t>Насос центробежный фекальный сточно-массный  СM150-125-315/4  с электродвигателем</t>
  </si>
  <si>
    <t xml:space="preserve">Насос центробежный фекальный  сточно-массный SBN2500/6 AILT/50 </t>
  </si>
  <si>
    <t>Насос центробежный фекальный сточно-массный СД-450 22,5 с электродвигателем</t>
  </si>
  <si>
    <t>Электродвигатель переменного тока асинхронный многофазный АИР 55 квт/1000</t>
  </si>
  <si>
    <t>Комплект канализационных механизированных решеток в сборе, в том числе:</t>
  </si>
  <si>
    <t>решетка грабельная механизированная  РГО 2300.2000.1028.16(РКЭн2021) для подводящего лотка</t>
  </si>
  <si>
    <t>конвейер винтовой горизонтальный ЭВК 2.200.14,8.3.0(КВЭ 2/14,8 230)</t>
  </si>
  <si>
    <t>пресс винтовой отжимной ЭПВП 2.200.500(ПВОЭ2007)</t>
  </si>
  <si>
    <t>шкаф управления на комплекс ШУ СК-Р311(6УВ)</t>
  </si>
  <si>
    <t xml:space="preserve"> Насос центробежный К-100-65-250 с электродвигателем 45*3000 об/мин</t>
  </si>
  <si>
    <t>Центробежный насос фекальный СМ 80-50-200/4 с электродвигателем 4*1500 об/мин</t>
  </si>
  <si>
    <t>Насос центробежный К 20/30  с электродвигателем 5,5*3000 об/мин</t>
  </si>
  <si>
    <t>Насос центробежный NKm 2/3 - GE V=220-240/50 HZ с электронным регулятором давления</t>
  </si>
  <si>
    <t>Капитальный ремонт насосов</t>
  </si>
  <si>
    <t>Затвор  щиберный</t>
  </si>
  <si>
    <t>Автофургон технической помощи</t>
  </si>
  <si>
    <t>Погрузчик  самоходный фронтальный одноковшовый</t>
  </si>
  <si>
    <t>Автокран  стреловой автомобильный, грузоподьемность 25 тонн</t>
  </si>
  <si>
    <t>Воздушный компрессор ВВП -10/10CF90LG5 дизельный(Д245).</t>
  </si>
  <si>
    <t>Гусеничный гидравлический экскаватор САТ  320 D2L</t>
  </si>
  <si>
    <t>Комбинированная машина  КО-560 с  илососным и каналопромывочным оборудованием</t>
  </si>
  <si>
    <t xml:space="preserve">Насадки для каналопромывочного оборудования: </t>
  </si>
  <si>
    <t>Заглушки механические байпассированные для перекрытия канализации</t>
  </si>
  <si>
    <t>Комплектная канализационная станция на базе насосов( КНС-2 п.Сортировка)</t>
  </si>
  <si>
    <t>Комплектная канализационная станция на базе насосов( КНС-Кузембаева)</t>
  </si>
  <si>
    <t>Установка электрогенераторная с ДВС, мощностью 6,4 кВт</t>
  </si>
  <si>
    <t>Комплект контрольно-проверочной аппаратуры для системы GPS мониторинга"NOMAD"</t>
  </si>
  <si>
    <t xml:space="preserve">Объем услуг водоотведения  </t>
  </si>
  <si>
    <t>амортизация</t>
  </si>
  <si>
    <t>прибыль, амортизация</t>
  </si>
  <si>
    <t xml:space="preserve">Услуги водоотведения </t>
  </si>
  <si>
    <t>Утверждена Постановлением Правительства РК от 07.12.2012 № 1568</t>
  </si>
  <si>
    <t>Заместитель генерального директора</t>
  </si>
  <si>
    <t>Заместитель генерального директора по финансовым вопросам</t>
  </si>
  <si>
    <t>Начальник производственно-технического отдела</t>
  </si>
  <si>
    <t>Жумабекова А.О.</t>
  </si>
  <si>
    <t>Султанов Р.С.</t>
  </si>
  <si>
    <t>Гордеева Е.А.</t>
  </si>
  <si>
    <t>Ролич С.Л.</t>
  </si>
  <si>
    <t>Зейнұлкабден Т.К.</t>
  </si>
  <si>
    <t xml:space="preserve">Всего по предприятию </t>
  </si>
  <si>
    <t xml:space="preserve">в связи с производственной необходимостью </t>
  </si>
  <si>
    <t>Приказ КРЕМ и ЗК по Карагандинской области № 109-ОД от 07.04.2015 г</t>
  </si>
  <si>
    <t>2014 г</t>
  </si>
  <si>
    <t>Заместитель генерального директора по производству</t>
  </si>
  <si>
    <t>1.2.</t>
  </si>
  <si>
    <t>1.3.</t>
  </si>
  <si>
    <t>1.4.</t>
  </si>
  <si>
    <t>1.5.</t>
  </si>
  <si>
    <t>1.6.</t>
  </si>
  <si>
    <t>1.8.</t>
  </si>
  <si>
    <t>1.9.</t>
  </si>
  <si>
    <t>1.10.</t>
  </si>
  <si>
    <t>1.11.</t>
  </si>
  <si>
    <t>1.12.</t>
  </si>
  <si>
    <t>1.14.</t>
  </si>
  <si>
    <t>1.15.</t>
  </si>
  <si>
    <t>1.16.</t>
  </si>
  <si>
    <t>2.5.</t>
  </si>
  <si>
    <t>2.6.</t>
  </si>
  <si>
    <t>2.6.1</t>
  </si>
  <si>
    <t>2.6.2.</t>
  </si>
  <si>
    <t>2.6.3</t>
  </si>
  <si>
    <t>2.6.4</t>
  </si>
  <si>
    <t>2.7.</t>
  </si>
  <si>
    <t>2.8.</t>
  </si>
  <si>
    <t>2.9.</t>
  </si>
  <si>
    <t>3.1.</t>
  </si>
  <si>
    <t>3.2</t>
  </si>
  <si>
    <t>3.3</t>
  </si>
  <si>
    <t>3.4</t>
  </si>
  <si>
    <t>1.1.</t>
  </si>
  <si>
    <t>1.7.</t>
  </si>
  <si>
    <t>1.13.</t>
  </si>
  <si>
    <t>2.1.</t>
  </si>
  <si>
    <t>2.2.</t>
  </si>
  <si>
    <t>2.3.</t>
  </si>
  <si>
    <t>2.4.</t>
  </si>
  <si>
    <t>4.1.</t>
  </si>
  <si>
    <t>4.2.</t>
  </si>
  <si>
    <t>4.3.</t>
  </si>
  <si>
    <t>4.4.</t>
  </si>
  <si>
    <t>6.1</t>
  </si>
  <si>
    <t>7.1.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</si>
</sst>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52" fillId="0" borderId="11" xfId="0" applyFont="1" applyBorder="1" applyAlignment="1">
      <alignment/>
    </xf>
    <xf numFmtId="0" fontId="3" fillId="33" borderId="10" xfId="53" applyFont="1" applyFill="1" applyBorder="1" applyAlignment="1">
      <alignment horizontal="left" wrapText="1"/>
      <protection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49" fontId="52" fillId="0" borderId="11" xfId="0" applyNumberFormat="1" applyFont="1" applyBorder="1" applyAlignment="1">
      <alignment/>
    </xf>
    <xf numFmtId="0" fontId="4" fillId="33" borderId="10" xfId="0" applyFont="1" applyFill="1" applyBorder="1" applyAlignment="1">
      <alignment horizontal="left" wrapText="1"/>
    </xf>
    <xf numFmtId="3" fontId="52" fillId="0" borderId="10" xfId="0" applyNumberFormat="1" applyFont="1" applyBorder="1" applyAlignment="1">
      <alignment horizontal="center"/>
    </xf>
    <xf numFmtId="0" fontId="3" fillId="17" borderId="10" xfId="53" applyFont="1" applyFill="1" applyBorder="1" applyAlignment="1">
      <alignment horizontal="left" wrapText="1"/>
      <protection/>
    </xf>
    <xf numFmtId="0" fontId="52" fillId="17" borderId="10" xfId="0" applyFont="1" applyFill="1" applyBorder="1" applyAlignment="1">
      <alignment/>
    </xf>
    <xf numFmtId="0" fontId="52" fillId="17" borderId="10" xfId="0" applyFont="1" applyFill="1" applyBorder="1" applyAlignment="1">
      <alignment horizontal="center"/>
    </xf>
    <xf numFmtId="0" fontId="53" fillId="17" borderId="10" xfId="0" applyFont="1" applyFill="1" applyBorder="1" applyAlignment="1">
      <alignment horizontal="center"/>
    </xf>
    <xf numFmtId="3" fontId="53" fillId="17" borderId="10" xfId="0" applyNumberFormat="1" applyFont="1" applyFill="1" applyBorder="1" applyAlignment="1">
      <alignment horizontal="center"/>
    </xf>
    <xf numFmtId="0" fontId="52" fillId="17" borderId="12" xfId="0" applyFont="1" applyFill="1" applyBorder="1" applyAlignment="1">
      <alignment horizontal="center" wrapText="1"/>
    </xf>
    <xf numFmtId="0" fontId="4" fillId="33" borderId="10" xfId="53" applyFont="1" applyFill="1" applyBorder="1" applyAlignment="1">
      <alignment horizontal="left" wrapText="1"/>
      <protection/>
    </xf>
    <xf numFmtId="1" fontId="52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53" fillId="17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3" fillId="17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1" fontId="49" fillId="0" borderId="0" xfId="0" applyNumberFormat="1" applyFont="1" applyAlignment="1">
      <alignment/>
    </xf>
    <xf numFmtId="164" fontId="53" fillId="17" borderId="10" xfId="0" applyNumberFormat="1" applyFont="1" applyFill="1" applyBorder="1" applyAlignment="1">
      <alignment horizontal="center"/>
    </xf>
    <xf numFmtId="0" fontId="3" fillId="33" borderId="10" xfId="54" applyFont="1" applyFill="1" applyBorder="1" applyAlignment="1">
      <alignment horizontal="left" wrapText="1"/>
      <protection/>
    </xf>
    <xf numFmtId="0" fontId="3" fillId="33" borderId="10" xfId="55" applyFont="1" applyFill="1" applyBorder="1" applyAlignment="1">
      <alignment horizontal="left" wrapText="1"/>
      <protection/>
    </xf>
    <xf numFmtId="0" fontId="4" fillId="34" borderId="10" xfId="55" applyFont="1" applyFill="1" applyBorder="1" applyAlignment="1">
      <alignment horizontal="left" wrapText="1"/>
      <protection/>
    </xf>
    <xf numFmtId="0" fontId="52" fillId="0" borderId="10" xfId="0" applyFont="1" applyBorder="1" applyAlignment="1">
      <alignment wrapText="1"/>
    </xf>
    <xf numFmtId="164" fontId="52" fillId="0" borderId="10" xfId="0" applyNumberFormat="1" applyFont="1" applyBorder="1" applyAlignment="1">
      <alignment horizontal="center"/>
    </xf>
    <xf numFmtId="0" fontId="3" fillId="17" borderId="10" xfId="54" applyFont="1" applyFill="1" applyBorder="1" applyAlignment="1">
      <alignment horizontal="left" wrapText="1"/>
      <protection/>
    </xf>
    <xf numFmtId="0" fontId="4" fillId="0" borderId="12" xfId="0" applyFont="1" applyBorder="1" applyAlignment="1">
      <alignment horizontal="center" wrapText="1"/>
    </xf>
    <xf numFmtId="1" fontId="3" fillId="17" borderId="10" xfId="0" applyNumberFormat="1" applyFont="1" applyFill="1" applyBorder="1" applyAlignment="1">
      <alignment horizontal="center"/>
    </xf>
    <xf numFmtId="0" fontId="3" fillId="17" borderId="10" xfId="52" applyFont="1" applyFill="1" applyBorder="1" applyAlignment="1">
      <alignment horizontal="left" wrapText="1"/>
      <protection/>
    </xf>
    <xf numFmtId="3" fontId="52" fillId="17" borderId="10" xfId="0" applyNumberFormat="1" applyFont="1" applyFill="1" applyBorder="1" applyAlignment="1">
      <alignment horizontal="center"/>
    </xf>
    <xf numFmtId="0" fontId="6" fillId="33" borderId="10" xfId="53" applyFont="1" applyFill="1" applyBorder="1" applyAlignment="1">
      <alignment horizontal="left" wrapText="1"/>
      <protection/>
    </xf>
    <xf numFmtId="0" fontId="54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left" wrapText="1"/>
    </xf>
    <xf numFmtId="3" fontId="6" fillId="0" borderId="10" xfId="0" applyNumberFormat="1" applyFont="1" applyBorder="1" applyAlignment="1">
      <alignment horizontal="center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/>
    </xf>
    <xf numFmtId="3" fontId="52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52" fillId="0" borderId="15" xfId="0" applyFont="1" applyBorder="1" applyAlignment="1">
      <alignment wrapText="1"/>
    </xf>
    <xf numFmtId="1" fontId="52" fillId="0" borderId="0" xfId="0" applyNumberFormat="1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wrapText="1"/>
    </xf>
    <xf numFmtId="0" fontId="55" fillId="0" borderId="10" xfId="0" applyFont="1" applyBorder="1" applyAlignment="1">
      <alignment wrapText="1"/>
    </xf>
    <xf numFmtId="0" fontId="55" fillId="34" borderId="10" xfId="0" applyFont="1" applyFill="1" applyBorder="1" applyAlignment="1">
      <alignment wrapText="1"/>
    </xf>
    <xf numFmtId="0" fontId="52" fillId="0" borderId="18" xfId="0" applyFont="1" applyBorder="1" applyAlignment="1">
      <alignment/>
    </xf>
    <xf numFmtId="0" fontId="49" fillId="0" borderId="0" xfId="0" applyFont="1" applyAlignment="1">
      <alignment horizontal="center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2" fillId="0" borderId="19" xfId="0" applyFont="1" applyBorder="1" applyAlignment="1">
      <alignment/>
    </xf>
    <xf numFmtId="0" fontId="52" fillId="0" borderId="20" xfId="0" applyFont="1" applyBorder="1" applyAlignment="1">
      <alignment/>
    </xf>
    <xf numFmtId="0" fontId="52" fillId="0" borderId="21" xfId="0" applyFont="1" applyBorder="1" applyAlignment="1">
      <alignment/>
    </xf>
    <xf numFmtId="3" fontId="54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56" fillId="0" borderId="0" xfId="0" applyFont="1" applyAlignment="1">
      <alignment horizontal="right"/>
    </xf>
    <xf numFmtId="0" fontId="52" fillId="0" borderId="10" xfId="0" applyFont="1" applyBorder="1" applyAlignment="1">
      <alignment horizontal="center" vertical="center" wrapText="1"/>
    </xf>
    <xf numFmtId="1" fontId="52" fillId="0" borderId="10" xfId="0" applyNumberFormat="1" applyFont="1" applyBorder="1" applyAlignment="1">
      <alignment horizontal="center" vertical="center"/>
    </xf>
    <xf numFmtId="3" fontId="52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2" fillId="0" borderId="12" xfId="0" applyFont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164" fontId="52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52" fillId="0" borderId="14" xfId="0" applyFont="1" applyBorder="1" applyAlignment="1">
      <alignment vertical="center"/>
    </xf>
    <xf numFmtId="3" fontId="52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52" fillId="0" borderId="10" xfId="0" applyFont="1" applyBorder="1" applyAlignment="1">
      <alignment vertical="center" wrapText="1"/>
    </xf>
    <xf numFmtId="0" fontId="52" fillId="0" borderId="20" xfId="0" applyFont="1" applyBorder="1" applyAlignment="1">
      <alignment horizontal="center" wrapText="1"/>
    </xf>
    <xf numFmtId="0" fontId="6" fillId="33" borderId="19" xfId="53" applyFont="1" applyFill="1" applyBorder="1" applyAlignment="1">
      <alignment horizontal="left" wrapText="1"/>
      <protection/>
    </xf>
    <xf numFmtId="0" fontId="6" fillId="33" borderId="20" xfId="0" applyFont="1" applyFill="1" applyBorder="1" applyAlignment="1">
      <alignment horizontal="left" wrapText="1"/>
    </xf>
    <xf numFmtId="0" fontId="52" fillId="0" borderId="20" xfId="0" applyFont="1" applyBorder="1" applyAlignment="1">
      <alignment horizontal="center" vertical="center" wrapText="1"/>
    </xf>
    <xf numFmtId="0" fontId="52" fillId="34" borderId="20" xfId="0" applyFont="1" applyFill="1" applyBorder="1" applyAlignment="1">
      <alignment/>
    </xf>
    <xf numFmtId="0" fontId="52" fillId="0" borderId="22" xfId="0" applyFont="1" applyBorder="1" applyAlignment="1">
      <alignment/>
    </xf>
    <xf numFmtId="0" fontId="52" fillId="0" borderId="20" xfId="0" applyFont="1" applyBorder="1" applyAlignment="1">
      <alignment vertical="center" wrapText="1"/>
    </xf>
    <xf numFmtId="0" fontId="52" fillId="15" borderId="20" xfId="0" applyFont="1" applyFill="1" applyBorder="1" applyAlignment="1">
      <alignment/>
    </xf>
    <xf numFmtId="0" fontId="52" fillId="0" borderId="22" xfId="0" applyFont="1" applyBorder="1" applyAlignment="1">
      <alignment horizontal="center" vertical="center" wrapText="1"/>
    </xf>
    <xf numFmtId="0" fontId="52" fillId="0" borderId="23" xfId="0" applyFont="1" applyBorder="1" applyAlignment="1">
      <alignment vertical="center" wrapText="1"/>
    </xf>
    <xf numFmtId="0" fontId="52" fillId="8" borderId="20" xfId="0" applyFont="1" applyFill="1" applyBorder="1" applyAlignment="1">
      <alignment vertical="center" wrapText="1"/>
    </xf>
    <xf numFmtId="0" fontId="52" fillId="0" borderId="20" xfId="0" applyFont="1" applyBorder="1" applyAlignment="1">
      <alignment wrapText="1"/>
    </xf>
    <xf numFmtId="0" fontId="52" fillId="17" borderId="20" xfId="0" applyFont="1" applyFill="1" applyBorder="1" applyAlignment="1">
      <alignment/>
    </xf>
    <xf numFmtId="0" fontId="52" fillId="0" borderId="23" xfId="0" applyFont="1" applyBorder="1" applyAlignment="1">
      <alignment/>
    </xf>
    <xf numFmtId="0" fontId="52" fillId="15" borderId="23" xfId="0" applyFont="1" applyFill="1" applyBorder="1" applyAlignment="1">
      <alignment/>
    </xf>
    <xf numFmtId="0" fontId="52" fillId="34" borderId="20" xfId="0" applyFont="1" applyFill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15" borderId="20" xfId="0" applyFont="1" applyFill="1" applyBorder="1" applyAlignment="1">
      <alignment horizontal="center"/>
    </xf>
    <xf numFmtId="0" fontId="52" fillId="8" borderId="20" xfId="0" applyFont="1" applyFill="1" applyBorder="1" applyAlignment="1">
      <alignment horizontal="center"/>
    </xf>
    <xf numFmtId="0" fontId="52" fillId="17" borderId="20" xfId="0" applyFont="1" applyFill="1" applyBorder="1" applyAlignment="1">
      <alignment horizontal="center"/>
    </xf>
    <xf numFmtId="0" fontId="52" fillId="0" borderId="23" xfId="0" applyFont="1" applyBorder="1" applyAlignment="1">
      <alignment horizont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/>
    </xf>
    <xf numFmtId="3" fontId="52" fillId="0" borderId="21" xfId="0" applyNumberFormat="1" applyFont="1" applyBorder="1" applyAlignment="1">
      <alignment/>
    </xf>
    <xf numFmtId="1" fontId="53" fillId="0" borderId="20" xfId="0" applyNumberFormat="1" applyFont="1" applyFill="1" applyBorder="1" applyAlignment="1">
      <alignment horizontal="center"/>
    </xf>
    <xf numFmtId="3" fontId="52" fillId="0" borderId="20" xfId="0" applyNumberFormat="1" applyFont="1" applyBorder="1" applyAlignment="1">
      <alignment horizontal="center"/>
    </xf>
    <xf numFmtId="3" fontId="52" fillId="0" borderId="11" xfId="0" applyNumberFormat="1" applyFont="1" applyBorder="1" applyAlignment="1">
      <alignment horizontal="center" vertical="center" wrapText="1"/>
    </xf>
    <xf numFmtId="3" fontId="52" fillId="0" borderId="12" xfId="0" applyNumberFormat="1" applyFont="1" applyBorder="1" applyAlignment="1">
      <alignment horizontal="center" vertical="center" wrapText="1"/>
    </xf>
    <xf numFmtId="1" fontId="53" fillId="0" borderId="11" xfId="0" applyNumberFormat="1" applyFont="1" applyFill="1" applyBorder="1" applyAlignment="1">
      <alignment horizontal="center"/>
    </xf>
    <xf numFmtId="1" fontId="53" fillId="0" borderId="12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15" borderId="11" xfId="0" applyFont="1" applyFill="1" applyBorder="1" applyAlignment="1">
      <alignment horizontal="center"/>
    </xf>
    <xf numFmtId="0" fontId="52" fillId="15" borderId="12" xfId="0" applyFont="1" applyFill="1" applyBorder="1" applyAlignment="1">
      <alignment horizontal="center"/>
    </xf>
    <xf numFmtId="0" fontId="52" fillId="34" borderId="11" xfId="0" applyFont="1" applyFill="1" applyBorder="1" applyAlignment="1">
      <alignment horizontal="center"/>
    </xf>
    <xf numFmtId="0" fontId="52" fillId="34" borderId="12" xfId="0" applyFont="1" applyFill="1" applyBorder="1" applyAlignment="1">
      <alignment horizontal="center"/>
    </xf>
    <xf numFmtId="0" fontId="52" fillId="8" borderId="11" xfId="0" applyFont="1" applyFill="1" applyBorder="1" applyAlignment="1">
      <alignment horizontal="center"/>
    </xf>
    <xf numFmtId="0" fontId="52" fillId="8" borderId="12" xfId="0" applyFont="1" applyFill="1" applyBorder="1" applyAlignment="1">
      <alignment horizontal="center"/>
    </xf>
    <xf numFmtId="3" fontId="52" fillId="0" borderId="11" xfId="0" applyNumberFormat="1" applyFont="1" applyBorder="1" applyAlignment="1">
      <alignment horizontal="center"/>
    </xf>
    <xf numFmtId="3" fontId="52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52" fillId="0" borderId="15" xfId="0" applyFont="1" applyBorder="1" applyAlignment="1">
      <alignment/>
    </xf>
    <xf numFmtId="0" fontId="52" fillId="0" borderId="11" xfId="0" applyFont="1" applyBorder="1" applyAlignment="1">
      <alignment horizontal="center" vertical="center" wrapText="1"/>
    </xf>
    <xf numFmtId="1" fontId="53" fillId="0" borderId="12" xfId="0" applyNumberFormat="1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15" borderId="12" xfId="0" applyFont="1" applyFill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52" fillId="8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3" fontId="52" fillId="0" borderId="20" xfId="0" applyNumberFormat="1" applyFont="1" applyBorder="1" applyAlignment="1">
      <alignment horizontal="center" vertical="center" wrapText="1"/>
    </xf>
    <xf numFmtId="1" fontId="53" fillId="0" borderId="20" xfId="0" applyNumberFormat="1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1" fontId="52" fillId="0" borderId="20" xfId="0" applyNumberFormat="1" applyFont="1" applyBorder="1" applyAlignment="1">
      <alignment horizontal="center" vertical="center"/>
    </xf>
    <xf numFmtId="1" fontId="53" fillId="15" borderId="20" xfId="0" applyNumberFormat="1" applyFont="1" applyFill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3" fontId="52" fillId="0" borderId="20" xfId="0" applyNumberFormat="1" applyFont="1" applyBorder="1" applyAlignment="1">
      <alignment horizontal="center" vertical="center"/>
    </xf>
    <xf numFmtId="3" fontId="52" fillId="34" borderId="20" xfId="0" applyNumberFormat="1" applyFont="1" applyFill="1" applyBorder="1" applyAlignment="1">
      <alignment horizontal="center" vertical="center"/>
    </xf>
    <xf numFmtId="1" fontId="52" fillId="8" borderId="20" xfId="0" applyNumberFormat="1" applyFont="1" applyFill="1" applyBorder="1" applyAlignment="1">
      <alignment horizontal="center" vertical="center"/>
    </xf>
    <xf numFmtId="1" fontId="53" fillId="34" borderId="20" xfId="0" applyNumberFormat="1" applyFont="1" applyFill="1" applyBorder="1" applyAlignment="1">
      <alignment horizontal="center" vertical="center"/>
    </xf>
    <xf numFmtId="1" fontId="52" fillId="34" borderId="20" xfId="0" applyNumberFormat="1" applyFont="1" applyFill="1" applyBorder="1" applyAlignment="1">
      <alignment horizontal="center" vertical="center"/>
    </xf>
    <xf numFmtId="0" fontId="52" fillId="15" borderId="20" xfId="0" applyFont="1" applyFill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0" fontId="52" fillId="0" borderId="21" xfId="0" applyFont="1" applyBorder="1" applyAlignment="1">
      <alignment vertical="center"/>
    </xf>
    <xf numFmtId="0" fontId="52" fillId="0" borderId="20" xfId="0" applyFont="1" applyFill="1" applyBorder="1" applyAlignment="1">
      <alignment horizontal="center" vertical="center" wrapText="1"/>
    </xf>
    <xf numFmtId="0" fontId="52" fillId="15" borderId="20" xfId="0" applyFont="1" applyFill="1" applyBorder="1" applyAlignment="1">
      <alignment horizontal="center" vertical="center" wrapText="1"/>
    </xf>
    <xf numFmtId="0" fontId="52" fillId="34" borderId="20" xfId="0" applyFont="1" applyFill="1" applyBorder="1" applyAlignment="1">
      <alignment horizontal="center" vertical="center" wrapText="1"/>
    </xf>
    <xf numFmtId="0" fontId="52" fillId="8" borderId="20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52" fillId="0" borderId="21" xfId="0" applyFont="1" applyBorder="1" applyAlignment="1">
      <alignment vertical="center" wrapText="1"/>
    </xf>
    <xf numFmtId="0" fontId="52" fillId="0" borderId="0" xfId="0" applyFont="1" applyAlignment="1">
      <alignment wrapText="1"/>
    </xf>
    <xf numFmtId="0" fontId="4" fillId="33" borderId="24" xfId="53" applyFont="1" applyFill="1" applyBorder="1" applyAlignment="1">
      <alignment horizontal="center" vertical="center"/>
      <protection/>
    </xf>
    <xf numFmtId="0" fontId="3" fillId="33" borderId="24" xfId="53" applyFont="1" applyFill="1" applyBorder="1" applyAlignment="1">
      <alignment vertical="center" wrapText="1"/>
      <protection/>
    </xf>
    <xf numFmtId="0" fontId="4" fillId="34" borderId="20" xfId="53" applyNumberFormat="1" applyFont="1" applyFill="1" applyBorder="1" applyAlignment="1" applyProtection="1">
      <alignment horizontal="center" vertical="center" wrapText="1"/>
      <protection/>
    </xf>
    <xf numFmtId="0" fontId="4" fillId="34" borderId="11" xfId="53" applyNumberFormat="1" applyFont="1" applyFill="1" applyBorder="1" applyAlignment="1" applyProtection="1">
      <alignment horizontal="center" vertical="center" wrapText="1"/>
      <protection/>
    </xf>
    <xf numFmtId="0" fontId="4" fillId="34" borderId="10" xfId="53" applyNumberFormat="1" applyFont="1" applyFill="1" applyBorder="1" applyAlignment="1" applyProtection="1">
      <alignment horizontal="center" vertical="center" wrapText="1"/>
      <protection/>
    </xf>
    <xf numFmtId="0" fontId="4" fillId="33" borderId="20" xfId="53" applyFont="1" applyFill="1" applyBorder="1" applyAlignment="1">
      <alignment horizontal="center" vertical="center"/>
      <protection/>
    </xf>
    <xf numFmtId="0" fontId="3" fillId="33" borderId="20" xfId="53" applyNumberFormat="1" applyFont="1" applyFill="1" applyBorder="1" applyAlignment="1" applyProtection="1">
      <alignment horizontal="left" vertical="center" wrapText="1"/>
      <protection/>
    </xf>
    <xf numFmtId="49" fontId="4" fillId="33" borderId="20" xfId="53" applyNumberFormat="1" applyFont="1" applyFill="1" applyBorder="1" applyAlignment="1">
      <alignment horizontal="center" vertical="center"/>
      <protection/>
    </xf>
    <xf numFmtId="0" fontId="4" fillId="33" borderId="20" xfId="53" applyNumberFormat="1" applyFont="1" applyFill="1" applyBorder="1" applyAlignment="1" applyProtection="1">
      <alignment horizontal="left" vertical="center" wrapText="1"/>
      <protection/>
    </xf>
    <xf numFmtId="3" fontId="4" fillId="34" borderId="20" xfId="53" applyNumberFormat="1" applyFont="1" applyFill="1" applyBorder="1" applyAlignment="1" applyProtection="1">
      <alignment horizontal="center" vertical="center" wrapText="1"/>
      <protection/>
    </xf>
    <xf numFmtId="3" fontId="4" fillId="34" borderId="11" xfId="53" applyNumberFormat="1" applyFont="1" applyFill="1" applyBorder="1" applyAlignment="1" applyProtection="1">
      <alignment horizontal="center" vertical="center" wrapText="1"/>
      <protection/>
    </xf>
    <xf numFmtId="3" fontId="4" fillId="34" borderId="10" xfId="53" applyNumberFormat="1" applyFont="1" applyFill="1" applyBorder="1" applyAlignment="1" applyProtection="1">
      <alignment horizontal="center" vertical="center" wrapText="1"/>
      <protection/>
    </xf>
    <xf numFmtId="0" fontId="4" fillId="34" borderId="20" xfId="53" applyNumberFormat="1" applyFont="1" applyFill="1" applyBorder="1" applyAlignment="1" applyProtection="1">
      <alignment horizontal="left" vertical="center" wrapText="1"/>
      <protection/>
    </xf>
    <xf numFmtId="0" fontId="4" fillId="34" borderId="23" xfId="53" applyNumberFormat="1" applyFont="1" applyFill="1" applyBorder="1" applyAlignment="1" applyProtection="1">
      <alignment horizontal="left" vertical="center" wrapText="1"/>
      <protection/>
    </xf>
    <xf numFmtId="0" fontId="4" fillId="15" borderId="21" xfId="53" applyFont="1" applyFill="1" applyBorder="1" applyAlignment="1">
      <alignment horizontal="center" vertical="center"/>
      <protection/>
    </xf>
    <xf numFmtId="0" fontId="3" fillId="15" borderId="21" xfId="53" applyFont="1" applyFill="1" applyBorder="1" applyAlignment="1">
      <alignment vertical="center" wrapText="1"/>
      <protection/>
    </xf>
    <xf numFmtId="3" fontId="3" fillId="15" borderId="20" xfId="53" applyNumberFormat="1" applyFont="1" applyFill="1" applyBorder="1" applyAlignment="1">
      <alignment horizontal="center" vertical="center" wrapText="1"/>
      <protection/>
    </xf>
    <xf numFmtId="3" fontId="3" fillId="15" borderId="11" xfId="53" applyNumberFormat="1" applyFont="1" applyFill="1" applyBorder="1" applyAlignment="1">
      <alignment horizontal="center" vertical="center" wrapText="1"/>
      <protection/>
    </xf>
    <xf numFmtId="3" fontId="3" fillId="15" borderId="10" xfId="53" applyNumberFormat="1" applyFont="1" applyFill="1" applyBorder="1" applyAlignment="1">
      <alignment horizontal="center" vertical="center" wrapText="1"/>
      <protection/>
    </xf>
    <xf numFmtId="0" fontId="3" fillId="33" borderId="24" xfId="53" applyFont="1" applyFill="1" applyBorder="1" applyAlignment="1">
      <alignment horizontal="left" vertical="center" wrapText="1"/>
      <protection/>
    </xf>
    <xf numFmtId="3" fontId="3" fillId="34" borderId="20" xfId="53" applyNumberFormat="1" applyFont="1" applyFill="1" applyBorder="1" applyAlignment="1">
      <alignment horizontal="center" vertical="center" wrapText="1"/>
      <protection/>
    </xf>
    <xf numFmtId="3" fontId="3" fillId="34" borderId="11" xfId="53" applyNumberFormat="1" applyFont="1" applyFill="1" applyBorder="1" applyAlignment="1">
      <alignment horizontal="center" vertical="center" wrapText="1"/>
      <protection/>
    </xf>
    <xf numFmtId="3" fontId="3" fillId="34" borderId="10" xfId="53" applyNumberFormat="1" applyFont="1" applyFill="1" applyBorder="1" applyAlignment="1">
      <alignment horizontal="center" vertical="center" wrapText="1"/>
      <protection/>
    </xf>
    <xf numFmtId="0" fontId="3" fillId="33" borderId="20" xfId="53" applyFont="1" applyFill="1" applyBorder="1" applyAlignment="1">
      <alignment horizontal="left" vertical="center" wrapText="1"/>
      <protection/>
    </xf>
    <xf numFmtId="0" fontId="4" fillId="34" borderId="20" xfId="52" applyFont="1" applyFill="1" applyBorder="1" applyAlignment="1">
      <alignment horizontal="left" vertical="center" wrapText="1"/>
      <protection/>
    </xf>
    <xf numFmtId="1" fontId="4" fillId="34" borderId="20" xfId="52" applyNumberFormat="1" applyFont="1" applyFill="1" applyBorder="1" applyAlignment="1">
      <alignment horizontal="center" vertical="center" wrapText="1"/>
      <protection/>
    </xf>
    <xf numFmtId="1" fontId="4" fillId="34" borderId="11" xfId="52" applyNumberFormat="1" applyFont="1" applyFill="1" applyBorder="1" applyAlignment="1">
      <alignment horizontal="center" vertical="center" wrapText="1"/>
      <protection/>
    </xf>
    <xf numFmtId="1" fontId="4" fillId="34" borderId="10" xfId="52" applyNumberFormat="1" applyFont="1" applyFill="1" applyBorder="1" applyAlignment="1">
      <alignment horizontal="center" vertical="center" wrapText="1"/>
      <protection/>
    </xf>
    <xf numFmtId="0" fontId="4" fillId="34" borderId="20" xfId="52" applyFont="1" applyFill="1" applyBorder="1" applyAlignment="1">
      <alignment vertical="center" wrapText="1"/>
      <protection/>
    </xf>
    <xf numFmtId="3" fontId="4" fillId="34" borderId="20" xfId="52" applyNumberFormat="1" applyFont="1" applyFill="1" applyBorder="1" applyAlignment="1">
      <alignment horizontal="center" vertical="center" wrapText="1"/>
      <protection/>
    </xf>
    <xf numFmtId="3" fontId="4" fillId="34" borderId="11" xfId="52" applyNumberFormat="1" applyFont="1" applyFill="1" applyBorder="1" applyAlignment="1">
      <alignment horizontal="center" vertical="center" wrapText="1"/>
      <protection/>
    </xf>
    <xf numFmtId="3" fontId="4" fillId="34" borderId="10" xfId="52" applyNumberFormat="1" applyFont="1" applyFill="1" applyBorder="1" applyAlignment="1">
      <alignment horizontal="center" vertical="center" wrapText="1"/>
      <protection/>
    </xf>
    <xf numFmtId="0" fontId="4" fillId="34" borderId="20" xfId="53" applyFont="1" applyFill="1" applyBorder="1" applyAlignment="1">
      <alignment vertical="center" wrapText="1"/>
      <protection/>
    </xf>
    <xf numFmtId="3" fontId="4" fillId="34" borderId="20" xfId="53" applyNumberFormat="1" applyFont="1" applyFill="1" applyBorder="1" applyAlignment="1">
      <alignment horizontal="center" vertical="center" wrapText="1"/>
      <protection/>
    </xf>
    <xf numFmtId="3" fontId="4" fillId="34" borderId="11" xfId="53" applyNumberFormat="1" applyFont="1" applyFill="1" applyBorder="1" applyAlignment="1">
      <alignment horizontal="center" vertical="center" wrapText="1"/>
      <protection/>
    </xf>
    <xf numFmtId="3" fontId="4" fillId="34" borderId="10" xfId="53" applyNumberFormat="1" applyFont="1" applyFill="1" applyBorder="1" applyAlignment="1">
      <alignment horizontal="center" vertical="center" wrapText="1"/>
      <protection/>
    </xf>
    <xf numFmtId="0" fontId="4" fillId="8" borderId="20" xfId="53" applyFont="1" applyFill="1" applyBorder="1" applyAlignment="1">
      <alignment horizontal="center" vertical="center"/>
      <protection/>
    </xf>
    <xf numFmtId="0" fontId="3" fillId="8" borderId="20" xfId="53" applyFont="1" applyFill="1" applyBorder="1" applyAlignment="1">
      <alignment vertical="center" wrapText="1"/>
      <protection/>
    </xf>
    <xf numFmtId="3" fontId="3" fillId="8" borderId="20" xfId="53" applyNumberFormat="1" applyFont="1" applyFill="1" applyBorder="1" applyAlignment="1">
      <alignment horizontal="center" vertical="center" wrapText="1"/>
      <protection/>
    </xf>
    <xf numFmtId="3" fontId="3" fillId="8" borderId="11" xfId="53" applyNumberFormat="1" applyFont="1" applyFill="1" applyBorder="1" applyAlignment="1">
      <alignment horizontal="center" vertical="center" wrapText="1"/>
      <protection/>
    </xf>
    <xf numFmtId="3" fontId="3" fillId="8" borderId="10" xfId="53" applyNumberFormat="1" applyFont="1" applyFill="1" applyBorder="1" applyAlignment="1">
      <alignment horizontal="center" vertical="center" wrapText="1"/>
      <protection/>
    </xf>
    <xf numFmtId="0" fontId="4" fillId="33" borderId="20" xfId="52" applyFont="1" applyFill="1" applyBorder="1" applyAlignment="1">
      <alignment horizontal="justify" vertical="center" wrapText="1"/>
      <protection/>
    </xf>
    <xf numFmtId="3" fontId="4" fillId="34" borderId="20" xfId="52" applyNumberFormat="1" applyFont="1" applyFill="1" applyBorder="1" applyAlignment="1">
      <alignment horizontal="center" vertical="center"/>
      <protection/>
    </xf>
    <xf numFmtId="3" fontId="4" fillId="34" borderId="11" xfId="52" applyNumberFormat="1" applyFont="1" applyFill="1" applyBorder="1" applyAlignment="1">
      <alignment horizontal="center" vertical="center"/>
      <protection/>
    </xf>
    <xf numFmtId="3" fontId="4" fillId="34" borderId="10" xfId="52" applyNumberFormat="1" applyFont="1" applyFill="1" applyBorder="1" applyAlignment="1">
      <alignment horizontal="center" vertical="center"/>
      <protection/>
    </xf>
    <xf numFmtId="3" fontId="4" fillId="34" borderId="20" xfId="53" applyNumberFormat="1" applyFont="1" applyFill="1" applyBorder="1" applyAlignment="1">
      <alignment horizontal="center" vertical="center"/>
      <protection/>
    </xf>
    <xf numFmtId="3" fontId="4" fillId="34" borderId="11" xfId="53" applyNumberFormat="1" applyFont="1" applyFill="1" applyBorder="1" applyAlignment="1">
      <alignment horizontal="center" vertical="center"/>
      <protection/>
    </xf>
    <xf numFmtId="3" fontId="4" fillId="34" borderId="10" xfId="53" applyNumberFormat="1" applyFont="1" applyFill="1" applyBorder="1" applyAlignment="1">
      <alignment horizontal="center" vertical="center"/>
      <protection/>
    </xf>
    <xf numFmtId="0" fontId="4" fillId="34" borderId="20" xfId="52" applyFont="1" applyFill="1" applyBorder="1" applyAlignment="1">
      <alignment vertical="center"/>
      <protection/>
    </xf>
    <xf numFmtId="0" fontId="4" fillId="34" borderId="11" xfId="52" applyFont="1" applyFill="1" applyBorder="1" applyAlignment="1">
      <alignment vertical="center"/>
      <protection/>
    </xf>
    <xf numFmtId="0" fontId="4" fillId="34" borderId="10" xfId="52" applyFont="1" applyFill="1" applyBorder="1" applyAlignment="1">
      <alignment vertical="center"/>
      <protection/>
    </xf>
    <xf numFmtId="0" fontId="3" fillId="33" borderId="20" xfId="53" applyFont="1" applyFill="1" applyBorder="1" applyAlignment="1">
      <alignment vertical="center" wrapText="1"/>
      <protection/>
    </xf>
    <xf numFmtId="0" fontId="3" fillId="33" borderId="20" xfId="52" applyFont="1" applyFill="1" applyBorder="1" applyAlignment="1">
      <alignment vertical="center" wrapText="1"/>
      <protection/>
    </xf>
    <xf numFmtId="0" fontId="4" fillId="33" borderId="20" xfId="0" applyFont="1" applyFill="1" applyBorder="1" applyAlignment="1">
      <alignment vertical="center" wrapText="1"/>
    </xf>
    <xf numFmtId="3" fontId="4" fillId="34" borderId="20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vertical="top" wrapText="1"/>
    </xf>
    <xf numFmtId="0" fontId="3" fillId="15" borderId="21" xfId="53" applyFont="1" applyFill="1" applyBorder="1" applyAlignment="1">
      <alignment horizontal="center" vertical="center"/>
      <protection/>
    </xf>
    <xf numFmtId="0" fontId="4" fillId="33" borderId="24" xfId="54" applyFont="1" applyFill="1" applyBorder="1" applyAlignment="1">
      <alignment horizontal="center" vertical="center"/>
      <protection/>
    </xf>
    <xf numFmtId="0" fontId="3" fillId="33" borderId="24" xfId="54" applyFont="1" applyFill="1" applyBorder="1" applyAlignment="1">
      <alignment vertical="center" wrapText="1"/>
      <protection/>
    </xf>
    <xf numFmtId="3" fontId="3" fillId="34" borderId="20" xfId="54" applyNumberFormat="1" applyFont="1" applyFill="1" applyBorder="1" applyAlignment="1">
      <alignment horizontal="center" vertical="center" wrapText="1"/>
      <protection/>
    </xf>
    <xf numFmtId="3" fontId="3" fillId="34" borderId="11" xfId="54" applyNumberFormat="1" applyFont="1" applyFill="1" applyBorder="1" applyAlignment="1">
      <alignment horizontal="center" vertical="center" wrapText="1"/>
      <protection/>
    </xf>
    <xf numFmtId="3" fontId="3" fillId="34" borderId="10" xfId="54" applyNumberFormat="1" applyFont="1" applyFill="1" applyBorder="1" applyAlignment="1">
      <alignment horizontal="center" vertical="center" wrapText="1"/>
      <protection/>
    </xf>
    <xf numFmtId="0" fontId="4" fillId="33" borderId="20" xfId="56" applyFont="1" applyFill="1" applyBorder="1" applyAlignment="1">
      <alignment vertical="center"/>
      <protection/>
    </xf>
    <xf numFmtId="0" fontId="3" fillId="33" borderId="20" xfId="56" applyFont="1" applyFill="1" applyBorder="1" applyAlignment="1">
      <alignment vertical="center" wrapText="1"/>
      <protection/>
    </xf>
    <xf numFmtId="0" fontId="4" fillId="34" borderId="20" xfId="56" applyFont="1" applyFill="1" applyBorder="1" applyAlignment="1">
      <alignment horizontal="center" vertical="center"/>
      <protection/>
    </xf>
    <xf numFmtId="0" fontId="4" fillId="34" borderId="11" xfId="56" applyFont="1" applyFill="1" applyBorder="1" applyAlignment="1">
      <alignment horizontal="center" vertical="center"/>
      <protection/>
    </xf>
    <xf numFmtId="0" fontId="4" fillId="34" borderId="10" xfId="56" applyFont="1" applyFill="1" applyBorder="1" applyAlignment="1">
      <alignment horizontal="center" vertical="center"/>
      <protection/>
    </xf>
    <xf numFmtId="49" fontId="4" fillId="33" borderId="20" xfId="56" applyNumberFormat="1" applyFont="1" applyFill="1" applyBorder="1" applyAlignment="1">
      <alignment horizontal="center" vertical="center"/>
      <protection/>
    </xf>
    <xf numFmtId="0" fontId="4" fillId="33" borderId="20" xfId="55" applyFont="1" applyFill="1" applyBorder="1" applyAlignment="1">
      <alignment wrapText="1"/>
      <protection/>
    </xf>
    <xf numFmtId="1" fontId="4" fillId="34" borderId="20" xfId="56" applyNumberFormat="1" applyFont="1" applyFill="1" applyBorder="1" applyAlignment="1">
      <alignment horizontal="center" vertical="center"/>
      <protection/>
    </xf>
    <xf numFmtId="1" fontId="4" fillId="34" borderId="11" xfId="56" applyNumberFormat="1" applyFont="1" applyFill="1" applyBorder="1" applyAlignment="1">
      <alignment horizontal="center" vertical="center"/>
      <protection/>
    </xf>
    <xf numFmtId="1" fontId="4" fillId="34" borderId="10" xfId="56" applyNumberFormat="1" applyFont="1" applyFill="1" applyBorder="1" applyAlignment="1">
      <alignment horizontal="center" vertical="center"/>
      <protection/>
    </xf>
    <xf numFmtId="49" fontId="3" fillId="15" borderId="21" xfId="54" applyNumberFormat="1" applyFont="1" applyFill="1" applyBorder="1" applyAlignment="1">
      <alignment horizontal="center" vertical="center"/>
      <protection/>
    </xf>
    <xf numFmtId="0" fontId="3" fillId="15" borderId="21" xfId="54" applyFont="1" applyFill="1" applyBorder="1" applyAlignment="1">
      <alignment vertical="center" wrapText="1"/>
      <protection/>
    </xf>
    <xf numFmtId="1" fontId="3" fillId="15" borderId="20" xfId="54" applyNumberFormat="1" applyFont="1" applyFill="1" applyBorder="1" applyAlignment="1">
      <alignment horizontal="center" vertical="center"/>
      <protection/>
    </xf>
    <xf numFmtId="1" fontId="3" fillId="15" borderId="11" xfId="54" applyNumberFormat="1" applyFont="1" applyFill="1" applyBorder="1" applyAlignment="1">
      <alignment horizontal="center" vertical="center"/>
      <protection/>
    </xf>
    <xf numFmtId="1" fontId="3" fillId="15" borderId="10" xfId="54" applyNumberFormat="1" applyFont="1" applyFill="1" applyBorder="1" applyAlignment="1">
      <alignment horizontal="center" vertical="center"/>
      <protection/>
    </xf>
    <xf numFmtId="0" fontId="3" fillId="33" borderId="24" xfId="53" applyFont="1" applyFill="1" applyBorder="1" applyAlignment="1">
      <alignment vertical="center"/>
      <protection/>
    </xf>
    <xf numFmtId="3" fontId="3" fillId="34" borderId="20" xfId="53" applyNumberFormat="1" applyFont="1" applyFill="1" applyBorder="1" applyAlignment="1">
      <alignment horizontal="center" vertical="center"/>
      <protection/>
    </xf>
    <xf numFmtId="3" fontId="3" fillId="34" borderId="11" xfId="53" applyNumberFormat="1" applyFont="1" applyFill="1" applyBorder="1" applyAlignment="1">
      <alignment horizontal="center" vertical="center"/>
      <protection/>
    </xf>
    <xf numFmtId="3" fontId="3" fillId="34" borderId="10" xfId="53" applyNumberFormat="1" applyFont="1" applyFill="1" applyBorder="1" applyAlignment="1">
      <alignment horizontal="center" vertical="center"/>
      <protection/>
    </xf>
    <xf numFmtId="0" fontId="3" fillId="15" borderId="20" xfId="53" applyFont="1" applyFill="1" applyBorder="1" applyAlignment="1">
      <alignment vertical="center"/>
      <protection/>
    </xf>
    <xf numFmtId="0" fontId="3" fillId="15" borderId="20" xfId="53" applyFont="1" applyFill="1" applyBorder="1" applyAlignment="1">
      <alignment vertical="center" wrapText="1"/>
      <protection/>
    </xf>
    <xf numFmtId="3" fontId="3" fillId="15" borderId="20" xfId="53" applyNumberFormat="1" applyFont="1" applyFill="1" applyBorder="1" applyAlignment="1">
      <alignment horizontal="center" vertical="center"/>
      <protection/>
    </xf>
    <xf numFmtId="3" fontId="3" fillId="15" borderId="11" xfId="53" applyNumberFormat="1" applyFont="1" applyFill="1" applyBorder="1" applyAlignment="1">
      <alignment horizontal="center" vertical="center"/>
      <protection/>
    </xf>
    <xf numFmtId="3" fontId="3" fillId="15" borderId="10" xfId="53" applyNumberFormat="1" applyFont="1" applyFill="1" applyBorder="1" applyAlignment="1">
      <alignment horizontal="center" vertical="center"/>
      <protection/>
    </xf>
    <xf numFmtId="0" fontId="3" fillId="33" borderId="20" xfId="53" applyFont="1" applyFill="1" applyBorder="1" applyAlignment="1">
      <alignment vertical="center"/>
      <protection/>
    </xf>
    <xf numFmtId="1" fontId="3" fillId="34" borderId="20" xfId="53" applyNumberFormat="1" applyFont="1" applyFill="1" applyBorder="1" applyAlignment="1">
      <alignment horizontal="center" vertical="center"/>
      <protection/>
    </xf>
    <xf numFmtId="1" fontId="3" fillId="34" borderId="11" xfId="53" applyNumberFormat="1" applyFont="1" applyFill="1" applyBorder="1" applyAlignment="1">
      <alignment horizontal="center" vertical="center"/>
      <protection/>
    </xf>
    <xf numFmtId="1" fontId="3" fillId="34" borderId="10" xfId="53" applyNumberFormat="1" applyFont="1" applyFill="1" applyBorder="1" applyAlignment="1">
      <alignment horizontal="center" vertical="center"/>
      <protection/>
    </xf>
    <xf numFmtId="164" fontId="3" fillId="34" borderId="20" xfId="53" applyNumberFormat="1" applyFont="1" applyFill="1" applyBorder="1" applyAlignment="1">
      <alignment horizontal="center" vertical="center"/>
      <protection/>
    </xf>
    <xf numFmtId="164" fontId="3" fillId="34" borderId="11" xfId="53" applyNumberFormat="1" applyFont="1" applyFill="1" applyBorder="1" applyAlignment="1">
      <alignment horizontal="center" vertical="center"/>
      <protection/>
    </xf>
    <xf numFmtId="164" fontId="3" fillId="34" borderId="10" xfId="53" applyNumberFormat="1" applyFont="1" applyFill="1" applyBorder="1" applyAlignment="1">
      <alignment horizontal="center" vertical="center"/>
      <protection/>
    </xf>
    <xf numFmtId="0" fontId="3" fillId="15" borderId="23" xfId="53" applyFont="1" applyFill="1" applyBorder="1" applyAlignment="1">
      <alignment vertical="center"/>
      <protection/>
    </xf>
    <xf numFmtId="0" fontId="3" fillId="15" borderId="23" xfId="53" applyFont="1" applyFill="1" applyBorder="1" applyAlignment="1">
      <alignment vertical="center" wrapText="1"/>
      <protection/>
    </xf>
    <xf numFmtId="3" fontId="6" fillId="34" borderId="20" xfId="53" applyNumberFormat="1" applyFont="1" applyFill="1" applyBorder="1" applyAlignment="1">
      <alignment horizontal="center" vertical="center" wrapText="1"/>
      <protection/>
    </xf>
    <xf numFmtId="0" fontId="6" fillId="34" borderId="20" xfId="53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 horizontal="center" vertical="center"/>
    </xf>
    <xf numFmtId="0" fontId="52" fillId="34" borderId="20" xfId="0" applyFont="1" applyFill="1" applyBorder="1" applyAlignment="1">
      <alignment horizontal="center" vertical="center"/>
    </xf>
    <xf numFmtId="0" fontId="52" fillId="8" borderId="20" xfId="0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2" fontId="49" fillId="0" borderId="0" xfId="0" applyNumberFormat="1" applyFont="1" applyAlignment="1">
      <alignment wrapText="1"/>
    </xf>
    <xf numFmtId="2" fontId="49" fillId="0" borderId="0" xfId="0" applyNumberFormat="1" applyFont="1" applyAlignment="1">
      <alignment horizontal="center" wrapText="1"/>
    </xf>
    <xf numFmtId="2" fontId="50" fillId="0" borderId="0" xfId="0" applyNumberFormat="1" applyFont="1" applyAlignment="1">
      <alignment wrapText="1"/>
    </xf>
    <xf numFmtId="2" fontId="52" fillId="0" borderId="10" xfId="0" applyNumberFormat="1" applyFont="1" applyBorder="1" applyAlignment="1">
      <alignment horizontal="center" wrapText="1"/>
    </xf>
    <xf numFmtId="2" fontId="53" fillId="17" borderId="10" xfId="0" applyNumberFormat="1" applyFont="1" applyFill="1" applyBorder="1" applyAlignment="1">
      <alignment horizontal="center" wrapText="1"/>
    </xf>
    <xf numFmtId="2" fontId="52" fillId="17" borderId="10" xfId="0" applyNumberFormat="1" applyFont="1" applyFill="1" applyBorder="1" applyAlignment="1">
      <alignment horizontal="center" wrapText="1"/>
    </xf>
    <xf numFmtId="2" fontId="52" fillId="0" borderId="14" xfId="0" applyNumberFormat="1" applyFont="1" applyBorder="1" applyAlignment="1">
      <alignment wrapText="1"/>
    </xf>
    <xf numFmtId="2" fontId="52" fillId="0" borderId="0" xfId="0" applyNumberFormat="1" applyFont="1" applyAlignment="1">
      <alignment wrapText="1"/>
    </xf>
    <xf numFmtId="0" fontId="50" fillId="0" borderId="0" xfId="0" applyFont="1" applyAlignment="1">
      <alignment wrapText="1"/>
    </xf>
    <xf numFmtId="1" fontId="53" fillId="17" borderId="10" xfId="0" applyNumberFormat="1" applyFont="1" applyFill="1" applyBorder="1" applyAlignment="1">
      <alignment horizontal="center" wrapText="1"/>
    </xf>
    <xf numFmtId="0" fontId="52" fillId="17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2" fillId="0" borderId="14" xfId="0" applyFont="1" applyBorder="1" applyAlignment="1">
      <alignment wrapText="1"/>
    </xf>
    <xf numFmtId="0" fontId="4" fillId="33" borderId="10" xfId="54" applyFont="1" applyFill="1" applyBorder="1" applyAlignment="1">
      <alignment horizontal="left" vertical="center" wrapText="1"/>
      <protection/>
    </xf>
    <xf numFmtId="2" fontId="52" fillId="0" borderId="10" xfId="0" applyNumberFormat="1" applyFont="1" applyBorder="1" applyAlignment="1">
      <alignment horizontal="center" vertical="center" wrapText="1"/>
    </xf>
    <xf numFmtId="1" fontId="53" fillId="17" borderId="10" xfId="0" applyNumberFormat="1" applyFont="1" applyFill="1" applyBorder="1" applyAlignment="1">
      <alignment horizontal="center" vertical="center"/>
    </xf>
    <xf numFmtId="3" fontId="53" fillId="17" borderId="10" xfId="0" applyNumberFormat="1" applyFont="1" applyFill="1" applyBorder="1" applyAlignment="1">
      <alignment horizontal="center" vertical="center"/>
    </xf>
    <xf numFmtId="164" fontId="53" fillId="17" borderId="10" xfId="0" applyNumberFormat="1" applyFont="1" applyFill="1" applyBorder="1" applyAlignment="1">
      <alignment horizontal="center" vertical="center"/>
    </xf>
    <xf numFmtId="3" fontId="52" fillId="17" borderId="10" xfId="0" applyNumberFormat="1" applyFont="1" applyFill="1" applyBorder="1" applyAlignment="1">
      <alignment horizontal="center" vertical="center"/>
    </xf>
    <xf numFmtId="3" fontId="52" fillId="15" borderId="20" xfId="0" applyNumberFormat="1" applyFont="1" applyFill="1" applyBorder="1" applyAlignment="1">
      <alignment horizontal="center" vertical="center"/>
    </xf>
    <xf numFmtId="3" fontId="4" fillId="0" borderId="11" xfId="53" applyNumberFormat="1" applyFont="1" applyFill="1" applyBorder="1" applyAlignment="1" applyProtection="1">
      <alignment horizontal="center" vertical="center" wrapText="1"/>
      <protection/>
    </xf>
    <xf numFmtId="3" fontId="4" fillId="0" borderId="10" xfId="53" applyNumberFormat="1" applyFont="1" applyFill="1" applyBorder="1" applyAlignment="1" applyProtection="1">
      <alignment horizontal="center" vertical="center" wrapText="1"/>
      <protection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3" fontId="4" fillId="0" borderId="20" xfId="53" applyNumberFormat="1" applyFon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left"/>
    </xf>
    <xf numFmtId="0" fontId="52" fillId="0" borderId="18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2" fontId="51" fillId="0" borderId="26" xfId="0" applyNumberFormat="1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58" fillId="0" borderId="0" xfId="0" applyFont="1" applyAlignment="1">
      <alignment horizontal="center" vertical="center" wrapText="1"/>
    </xf>
    <xf numFmtId="0" fontId="49" fillId="0" borderId="29" xfId="0" applyFont="1" applyBorder="1" applyAlignment="1">
      <alignment horizontal="center"/>
    </xf>
    <xf numFmtId="0" fontId="59" fillId="0" borderId="0" xfId="0" applyFont="1" applyAlignment="1">
      <alignment horizontal="center"/>
    </xf>
    <xf numFmtId="16" fontId="52" fillId="0" borderId="11" xfId="0" applyNumberFormat="1" applyFont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Лист1_1" xfId="54"/>
    <cellStyle name="Обычный_Свод 2013-2015 вар2окон откор" xfId="55"/>
    <cellStyle name="Обычный_Свод 2013-2015 вар2окон откор_инвест.2013-1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8;&#1053;&#1042;&#1045;&#1057;&#1058;&#1055;&#1056;&#1054;&#1043;&#1056;&#1040;&#1052;&#1052;&#1067;\&#1048;&#1085;&#1074;&#1077;&#1089;&#1090;&#1087;&#1088;&#1086;&#1075;&#1088;&#1072;&#1084;&#1084;&#1072;%202013-2015\&#1050;&#1054;&#1056;&#1056;&#1045;&#1050;&#1058;&#1048;&#1056;&#1054;&#1042;&#1050;&#1040;\2-&#1072;&#1103;%20&#1050;&#1054;&#1056;&#1056;&#1045;&#1050;&#1058;&#1048;&#1056;&#1054;&#1042;&#1050;&#1040;%20&#1059;&#1058;&#1042;&#1045;&#1056;&#1046;&#1044;&#1045;&#1053;&#1053;&#1040;&#1071;\2.1.%20&#1050;&#1086;&#1088;&#1088;&#1077;&#1082;&#1090;&#1080;&#1088;&#1086;&#1074;&#1082;&#1072;%20&#1042;&#1054;&#1044;&#1040;,%20&#1050;&#1040;&#1053;%20%20&#1088;&#1091;&#1089;&#1089;&#1082;&#1080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la5\Desktop\&#1056;&#1040;&#1041;&#1054;&#1058;&#1040;%20&#1057;&#1059;\&#1074;&#1089;&#1077;%20&#1087;&#1088;&#1086;%20&#1048;&#1055;\&#1054;&#1090;&#1095;&#1077;&#1090;%20&#1087;&#1086;%20&#1080;&#1089;&#1087;&#1086;&#1083;&#1085;&#1077;&#1085;&#1080;&#1102;-2014&#8470;%201568\&#1048;&#1089;&#1087;&#1086;&#1083;&#1085;&#1077;&#1085;&#1080;&#1077;%20&#1048;&#1055;-2013%20&#1086;&#1090;&#1095;&#1077;&#1090;%20&#1074;%20&#1044;&#1040;&#1056;&#1045;&#1052;\&#1048;&#1057;&#1055;&#1054;&#1051;&#1053;&#1045;&#1053;&#1048;&#1045;%20&#1048;&#1055;%20&#1050;&#1086;&#1088;&#1088;&#1077;&#1082;&#1090;%202.1&#1042;&#1054;&#1044;&#1040;,%20&#1050;&#1040;&#1053;%20&#1082;%20&#1091;&#1090;&#1074;&#1077;&#1088;&#1078;&#1076;&#1077;&#1085;&#1080;&#1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 уч. приобретения до 1.07.13г"/>
      <sheetName val=" ВОДА источники год"/>
      <sheetName val="КАН источники год"/>
      <sheetName val="2.1.источники ВОДА полугодие"/>
      <sheetName val="2.1 источники КАН полугодие"/>
      <sheetName val="2.1.СВОД вторая КОР"/>
      <sheetName val="2.1.КОР 2-ая ВОДА"/>
      <sheetName val="2.1.КОР 2-ая КАН"/>
    </sheetNames>
    <sheetDataSet>
      <sheetData sheetId="5">
        <row r="59">
          <cell r="K5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полнение ИП вода ДАРЕМ"/>
      <sheetName val="Исполнение  ИП кан ДАРЕМ"/>
      <sheetName val="Лист1"/>
    </sheetNames>
    <sheetDataSet>
      <sheetData sheetId="0">
        <row r="31">
          <cell r="X31">
            <v>1</v>
          </cell>
        </row>
        <row r="72">
          <cell r="X7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8"/>
  <sheetViews>
    <sheetView view="pageBreakPreview" zoomScale="80" zoomScaleNormal="70" zoomScaleSheetLayoutView="80" zoomScalePageLayoutView="0" workbookViewId="0" topLeftCell="A2">
      <pane xSplit="8" ySplit="9" topLeftCell="I91" activePane="bottomRight" state="frozen"/>
      <selection pane="topLeft" activeCell="A2" sqref="A2"/>
      <selection pane="topRight" activeCell="I2" sqref="I2"/>
      <selection pane="bottomLeft" activeCell="A10" sqref="A10"/>
      <selection pane="bottomRight" activeCell="A82" sqref="A82"/>
    </sheetView>
  </sheetViews>
  <sheetFormatPr defaultColWidth="9.140625" defaultRowHeight="15" outlineLevelRow="1"/>
  <cols>
    <col min="1" max="1" width="7.7109375" style="11" customWidth="1"/>
    <col min="2" max="2" width="49.00390625" style="11" customWidth="1"/>
    <col min="3" max="3" width="20.57421875" style="11" customWidth="1"/>
    <col min="4" max="4" width="11.421875" style="11" customWidth="1"/>
    <col min="5" max="5" width="7.421875" style="11" customWidth="1"/>
    <col min="6" max="6" width="11.28125" style="11" customWidth="1"/>
    <col min="7" max="7" width="11.00390625" style="11" customWidth="1"/>
    <col min="8" max="8" width="8.8515625" style="11" customWidth="1"/>
    <col min="9" max="9" width="9.140625" style="11" customWidth="1"/>
    <col min="10" max="10" width="12.00390625" style="11" customWidth="1"/>
    <col min="11" max="11" width="14.28125" style="83" customWidth="1"/>
    <col min="12" max="12" width="11.00390625" style="11" customWidth="1"/>
    <col min="13" max="13" width="10.421875" style="11" customWidth="1"/>
    <col min="14" max="14" width="17.7109375" style="11" customWidth="1"/>
    <col min="15" max="15" width="14.140625" style="83" customWidth="1"/>
    <col min="16" max="16" width="32.8515625" style="83" customWidth="1"/>
    <col min="17" max="25" width="9.140625" style="11" customWidth="1"/>
    <col min="26" max="16384" width="9.140625" style="11" customWidth="1"/>
  </cols>
  <sheetData>
    <row r="1" spans="12:16" ht="55.5" customHeight="1">
      <c r="L1" s="295" t="s">
        <v>0</v>
      </c>
      <c r="M1" s="295"/>
      <c r="N1" s="295"/>
      <c r="O1" s="295"/>
      <c r="P1" s="295"/>
    </row>
    <row r="2" spans="12:16" ht="24" customHeight="1">
      <c r="L2" s="53"/>
      <c r="M2" s="295"/>
      <c r="N2" s="295"/>
      <c r="O2" s="295"/>
      <c r="P2" s="295"/>
    </row>
    <row r="3" spans="2:15" ht="15.75">
      <c r="B3" s="296" t="s">
        <v>1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</row>
    <row r="4" spans="2:14" ht="15.75">
      <c r="B4" s="297" t="s">
        <v>2</v>
      </c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</row>
    <row r="5" spans="2:12" ht="14.25" customHeight="1">
      <c r="B5" s="53"/>
      <c r="C5" s="295" t="s">
        <v>3</v>
      </c>
      <c r="D5" s="295"/>
      <c r="E5" s="295"/>
      <c r="F5" s="295"/>
      <c r="G5" s="295"/>
      <c r="H5" s="295"/>
      <c r="I5" s="295"/>
      <c r="J5" s="53"/>
      <c r="K5" s="259"/>
      <c r="L5" s="53"/>
    </row>
    <row r="6" spans="2:12" ht="15" customHeight="1">
      <c r="B6" s="53"/>
      <c r="C6" s="53"/>
      <c r="D6" s="53"/>
      <c r="E6" s="299" t="s">
        <v>71</v>
      </c>
      <c r="F6" s="299"/>
      <c r="G6" s="299"/>
      <c r="H6" s="299"/>
      <c r="I6" s="53"/>
      <c r="J6" s="53"/>
      <c r="K6" s="259"/>
      <c r="L6" s="53"/>
    </row>
    <row r="7" spans="2:15" ht="15.75">
      <c r="B7" s="52"/>
      <c r="C7" s="3"/>
      <c r="D7" s="300" t="s">
        <v>213</v>
      </c>
      <c r="E7" s="300"/>
      <c r="F7" s="300"/>
      <c r="G7" s="300"/>
      <c r="H7" s="300"/>
      <c r="I7" s="3"/>
      <c r="J7" s="3"/>
      <c r="K7" s="76"/>
      <c r="L7" s="3"/>
      <c r="M7" s="3"/>
      <c r="N7" s="3"/>
      <c r="O7" s="76"/>
    </row>
    <row r="8" spans="3:9" ht="16.5" thickBot="1">
      <c r="C8" s="298" t="s">
        <v>5</v>
      </c>
      <c r="D8" s="298"/>
      <c r="E8" s="298"/>
      <c r="F8" s="298"/>
      <c r="G8" s="298"/>
      <c r="H8" s="298"/>
      <c r="I8" s="298"/>
    </row>
    <row r="9" spans="1:17" ht="85.5" customHeight="1">
      <c r="A9" s="286" t="s">
        <v>6</v>
      </c>
      <c r="B9" s="286" t="s">
        <v>7</v>
      </c>
      <c r="C9" s="286" t="s">
        <v>8</v>
      </c>
      <c r="D9" s="286" t="s">
        <v>9</v>
      </c>
      <c r="E9" s="286" t="s">
        <v>10</v>
      </c>
      <c r="F9" s="286" t="s">
        <v>11</v>
      </c>
      <c r="G9" s="286" t="s">
        <v>12</v>
      </c>
      <c r="H9" s="286" t="s">
        <v>13</v>
      </c>
      <c r="I9" s="291" t="s">
        <v>14</v>
      </c>
      <c r="J9" s="293"/>
      <c r="K9" s="286" t="s">
        <v>15</v>
      </c>
      <c r="L9" s="291" t="s">
        <v>16</v>
      </c>
      <c r="M9" s="292"/>
      <c r="N9" s="293"/>
      <c r="O9" s="286" t="s">
        <v>17</v>
      </c>
      <c r="P9" s="286" t="s">
        <v>18</v>
      </c>
      <c r="Q9" s="158"/>
    </row>
    <row r="10" spans="1:17" ht="114" customHeight="1">
      <c r="A10" s="287"/>
      <c r="B10" s="287"/>
      <c r="C10" s="287"/>
      <c r="D10" s="287"/>
      <c r="E10" s="287"/>
      <c r="F10" s="287"/>
      <c r="G10" s="287"/>
      <c r="H10" s="287"/>
      <c r="I10" s="288"/>
      <c r="J10" s="290"/>
      <c r="K10" s="287"/>
      <c r="L10" s="288" t="s">
        <v>19</v>
      </c>
      <c r="M10" s="289" t="s">
        <v>20</v>
      </c>
      <c r="N10" s="290" t="s">
        <v>21</v>
      </c>
      <c r="O10" s="287"/>
      <c r="P10" s="287"/>
      <c r="Q10" s="158"/>
    </row>
    <row r="11" spans="1:17" ht="41.25" customHeight="1">
      <c r="A11" s="287"/>
      <c r="B11" s="287"/>
      <c r="C11" s="287"/>
      <c r="D11" s="287"/>
      <c r="E11" s="287"/>
      <c r="F11" s="287"/>
      <c r="G11" s="287"/>
      <c r="H11" s="287"/>
      <c r="I11" s="60" t="s">
        <v>22</v>
      </c>
      <c r="J11" s="61" t="s">
        <v>23</v>
      </c>
      <c r="K11" s="287"/>
      <c r="L11" s="288"/>
      <c r="M11" s="289"/>
      <c r="N11" s="290"/>
      <c r="O11" s="287"/>
      <c r="P11" s="287"/>
      <c r="Q11" s="158"/>
    </row>
    <row r="12" spans="1:17" ht="15.75">
      <c r="A12" s="86">
        <v>1</v>
      </c>
      <c r="B12" s="86">
        <v>2</v>
      </c>
      <c r="C12" s="86">
        <v>3</v>
      </c>
      <c r="D12" s="86">
        <v>4</v>
      </c>
      <c r="E12" s="106"/>
      <c r="F12" s="106">
        <v>5</v>
      </c>
      <c r="G12" s="106">
        <v>6</v>
      </c>
      <c r="H12" s="86">
        <v>7</v>
      </c>
      <c r="I12" s="6">
        <v>8</v>
      </c>
      <c r="J12" s="8">
        <v>9</v>
      </c>
      <c r="K12" s="89">
        <v>10</v>
      </c>
      <c r="L12" s="6">
        <v>11</v>
      </c>
      <c r="M12" s="7">
        <v>12</v>
      </c>
      <c r="N12" s="8">
        <v>13</v>
      </c>
      <c r="O12" s="89">
        <v>14</v>
      </c>
      <c r="P12" s="89">
        <v>15</v>
      </c>
      <c r="Q12" s="158"/>
    </row>
    <row r="13" spans="1:17" ht="105" customHeight="1">
      <c r="A13" s="86"/>
      <c r="B13" s="86"/>
      <c r="C13" s="89" t="s">
        <v>225</v>
      </c>
      <c r="D13" s="89" t="s">
        <v>226</v>
      </c>
      <c r="E13" s="107"/>
      <c r="F13" s="107"/>
      <c r="G13" s="107"/>
      <c r="H13" s="89"/>
      <c r="I13" s="112">
        <f>I98</f>
        <v>22628</v>
      </c>
      <c r="J13" s="113">
        <f>J98</f>
        <v>21124</v>
      </c>
      <c r="K13" s="89"/>
      <c r="L13" s="130"/>
      <c r="M13" s="72"/>
      <c r="N13" s="77"/>
      <c r="O13" s="89"/>
      <c r="P13" s="89"/>
      <c r="Q13" s="158"/>
    </row>
    <row r="14" spans="1:17" ht="15.75">
      <c r="A14" s="159"/>
      <c r="B14" s="160" t="s">
        <v>121</v>
      </c>
      <c r="C14" s="86"/>
      <c r="D14" s="86"/>
      <c r="E14" s="86"/>
      <c r="F14" s="161"/>
      <c r="G14" s="161"/>
      <c r="H14" s="86"/>
      <c r="I14" s="6"/>
      <c r="J14" s="8"/>
      <c r="K14" s="89"/>
      <c r="L14" s="162"/>
      <c r="M14" s="163"/>
      <c r="N14" s="8"/>
      <c r="O14" s="89"/>
      <c r="P14" s="89"/>
      <c r="Q14" s="158"/>
    </row>
    <row r="15" spans="1:17" ht="15.75">
      <c r="A15" s="164"/>
      <c r="B15" s="165" t="s">
        <v>122</v>
      </c>
      <c r="C15" s="86"/>
      <c r="D15" s="86"/>
      <c r="E15" s="86"/>
      <c r="F15" s="161"/>
      <c r="G15" s="161"/>
      <c r="H15" s="86"/>
      <c r="I15" s="6"/>
      <c r="J15" s="8"/>
      <c r="K15" s="89"/>
      <c r="L15" s="162"/>
      <c r="M15" s="163"/>
      <c r="N15" s="8"/>
      <c r="O15" s="89"/>
      <c r="P15" s="89"/>
      <c r="Q15" s="158"/>
    </row>
    <row r="16" spans="1:17" ht="15.75" hidden="1">
      <c r="A16" s="166" t="s">
        <v>123</v>
      </c>
      <c r="B16" s="167" t="s">
        <v>124</v>
      </c>
      <c r="C16" s="86"/>
      <c r="D16" s="86"/>
      <c r="E16" s="102" t="s">
        <v>27</v>
      </c>
      <c r="F16" s="168"/>
      <c r="G16" s="168"/>
      <c r="H16" s="86"/>
      <c r="I16" s="6"/>
      <c r="J16" s="8"/>
      <c r="K16" s="89"/>
      <c r="L16" s="169"/>
      <c r="M16" s="170"/>
      <c r="N16" s="8"/>
      <c r="O16" s="89"/>
      <c r="P16" s="89"/>
      <c r="Q16" s="158"/>
    </row>
    <row r="17" spans="1:17" ht="15.75" hidden="1">
      <c r="A17" s="166" t="s">
        <v>125</v>
      </c>
      <c r="B17" s="167" t="s">
        <v>126</v>
      </c>
      <c r="C17" s="86"/>
      <c r="D17" s="86"/>
      <c r="E17" s="102" t="s">
        <v>27</v>
      </c>
      <c r="F17" s="168"/>
      <c r="G17" s="168"/>
      <c r="H17" s="86"/>
      <c r="I17" s="6"/>
      <c r="J17" s="8"/>
      <c r="K17" s="89"/>
      <c r="L17" s="169"/>
      <c r="M17" s="170"/>
      <c r="N17" s="8"/>
      <c r="O17" s="89"/>
      <c r="P17" s="89"/>
      <c r="Q17" s="158"/>
    </row>
    <row r="18" spans="1:17" ht="31.5">
      <c r="A18" s="166" t="s">
        <v>123</v>
      </c>
      <c r="B18" s="171" t="s">
        <v>182</v>
      </c>
      <c r="C18" s="86"/>
      <c r="D18" s="86"/>
      <c r="E18" s="102" t="s">
        <v>27</v>
      </c>
      <c r="F18" s="168">
        <v>2</v>
      </c>
      <c r="G18" s="168">
        <v>93000</v>
      </c>
      <c r="H18" s="86"/>
      <c r="I18" s="6"/>
      <c r="J18" s="8"/>
      <c r="K18" s="89" t="s">
        <v>211</v>
      </c>
      <c r="L18" s="169">
        <v>2</v>
      </c>
      <c r="M18" s="170">
        <v>93000</v>
      </c>
      <c r="N18" s="77" t="s">
        <v>211</v>
      </c>
      <c r="O18" s="138">
        <f>M18-G18</f>
        <v>0</v>
      </c>
      <c r="P18" s="89"/>
      <c r="Q18" s="158"/>
    </row>
    <row r="19" spans="1:17" ht="47.25">
      <c r="A19" s="166" t="s">
        <v>228</v>
      </c>
      <c r="B19" s="171" t="s">
        <v>183</v>
      </c>
      <c r="C19" s="86"/>
      <c r="D19" s="86"/>
      <c r="E19" s="102" t="s">
        <v>27</v>
      </c>
      <c r="F19" s="168">
        <v>1</v>
      </c>
      <c r="G19" s="168">
        <v>348.622</v>
      </c>
      <c r="H19" s="86"/>
      <c r="I19" s="6"/>
      <c r="J19" s="8"/>
      <c r="K19" s="89" t="s">
        <v>211</v>
      </c>
      <c r="L19" s="169">
        <v>1</v>
      </c>
      <c r="M19" s="170">
        <v>348.622</v>
      </c>
      <c r="N19" s="77" t="s">
        <v>211</v>
      </c>
      <c r="O19" s="138">
        <f>M19-G19</f>
        <v>0</v>
      </c>
      <c r="P19" s="89"/>
      <c r="Q19" s="158"/>
    </row>
    <row r="20" spans="1:17" ht="31.5">
      <c r="A20" s="166" t="s">
        <v>229</v>
      </c>
      <c r="B20" s="171" t="s">
        <v>184</v>
      </c>
      <c r="C20" s="86"/>
      <c r="D20" s="86"/>
      <c r="E20" s="102" t="s">
        <v>27</v>
      </c>
      <c r="F20" s="168">
        <v>1</v>
      </c>
      <c r="G20" s="168">
        <v>718</v>
      </c>
      <c r="H20" s="86"/>
      <c r="I20" s="6"/>
      <c r="J20" s="8"/>
      <c r="K20" s="89" t="s">
        <v>211</v>
      </c>
      <c r="L20" s="169">
        <v>1</v>
      </c>
      <c r="M20" s="170">
        <v>718</v>
      </c>
      <c r="N20" s="77" t="s">
        <v>211</v>
      </c>
      <c r="O20" s="138">
        <f>M20-G20</f>
        <v>0</v>
      </c>
      <c r="P20" s="89"/>
      <c r="Q20" s="158"/>
    </row>
    <row r="21" spans="1:17" ht="31.5">
      <c r="A21" s="166" t="s">
        <v>230</v>
      </c>
      <c r="B21" s="171" t="s">
        <v>185</v>
      </c>
      <c r="C21" s="86"/>
      <c r="D21" s="86"/>
      <c r="E21" s="102" t="s">
        <v>27</v>
      </c>
      <c r="F21" s="168">
        <v>1</v>
      </c>
      <c r="G21" s="168">
        <v>854</v>
      </c>
      <c r="H21" s="86"/>
      <c r="I21" s="6"/>
      <c r="J21" s="8"/>
      <c r="K21" s="89" t="s">
        <v>211</v>
      </c>
      <c r="L21" s="169">
        <v>1</v>
      </c>
      <c r="M21" s="170">
        <v>854</v>
      </c>
      <c r="N21" s="77" t="s">
        <v>211</v>
      </c>
      <c r="O21" s="138">
        <f>M21-G21</f>
        <v>0</v>
      </c>
      <c r="P21" s="89"/>
      <c r="Q21" s="158"/>
    </row>
    <row r="22" spans="1:17" ht="31.5">
      <c r="A22" s="166" t="s">
        <v>231</v>
      </c>
      <c r="B22" s="171" t="s">
        <v>186</v>
      </c>
      <c r="C22" s="86"/>
      <c r="D22" s="86"/>
      <c r="E22" s="102" t="s">
        <v>27</v>
      </c>
      <c r="F22" s="168">
        <v>1</v>
      </c>
      <c r="G22" s="168">
        <v>314</v>
      </c>
      <c r="H22" s="86"/>
      <c r="I22" s="6"/>
      <c r="J22" s="8"/>
      <c r="K22" s="89" t="s">
        <v>212</v>
      </c>
      <c r="L22" s="169">
        <v>1</v>
      </c>
      <c r="M22" s="170">
        <v>314</v>
      </c>
      <c r="N22" s="77" t="s">
        <v>212</v>
      </c>
      <c r="O22" s="138">
        <f>M22-G22</f>
        <v>0</v>
      </c>
      <c r="P22" s="89"/>
      <c r="Q22" s="158"/>
    </row>
    <row r="23" spans="1:17" ht="15.75" customHeight="1" hidden="1">
      <c r="A23" s="166" t="s">
        <v>128</v>
      </c>
      <c r="B23" s="167" t="s">
        <v>129</v>
      </c>
      <c r="C23" s="86"/>
      <c r="D23" s="86"/>
      <c r="E23" s="102" t="s">
        <v>27</v>
      </c>
      <c r="F23" s="168">
        <v>0</v>
      </c>
      <c r="G23" s="168">
        <v>0</v>
      </c>
      <c r="H23" s="86"/>
      <c r="I23" s="6"/>
      <c r="J23" s="8"/>
      <c r="K23" s="89"/>
      <c r="L23" s="169">
        <v>0</v>
      </c>
      <c r="M23" s="170">
        <v>0</v>
      </c>
      <c r="N23" s="77"/>
      <c r="O23" s="89"/>
      <c r="P23" s="89"/>
      <c r="Q23" s="158"/>
    </row>
    <row r="24" spans="1:17" ht="15.75" customHeight="1" hidden="1">
      <c r="A24" s="166" t="s">
        <v>130</v>
      </c>
      <c r="B24" s="167" t="s">
        <v>131</v>
      </c>
      <c r="C24" s="86"/>
      <c r="D24" s="86"/>
      <c r="E24" s="102" t="s">
        <v>27</v>
      </c>
      <c r="F24" s="168">
        <v>0</v>
      </c>
      <c r="G24" s="168">
        <v>0</v>
      </c>
      <c r="H24" s="86"/>
      <c r="I24" s="6"/>
      <c r="J24" s="8"/>
      <c r="K24" s="89"/>
      <c r="L24" s="169">
        <v>0</v>
      </c>
      <c r="M24" s="170">
        <v>0</v>
      </c>
      <c r="N24" s="77"/>
      <c r="O24" s="89"/>
      <c r="P24" s="89"/>
      <c r="Q24" s="158"/>
    </row>
    <row r="25" spans="1:17" ht="30" customHeight="1" hidden="1">
      <c r="A25" s="166" t="s">
        <v>132</v>
      </c>
      <c r="B25" s="167" t="s">
        <v>133</v>
      </c>
      <c r="C25" s="86"/>
      <c r="D25" s="86"/>
      <c r="E25" s="102" t="s">
        <v>27</v>
      </c>
      <c r="F25" s="168">
        <v>0</v>
      </c>
      <c r="G25" s="168">
        <v>0</v>
      </c>
      <c r="H25" s="86"/>
      <c r="I25" s="6"/>
      <c r="J25" s="8"/>
      <c r="K25" s="89"/>
      <c r="L25" s="169">
        <v>0</v>
      </c>
      <c r="M25" s="170">
        <v>0</v>
      </c>
      <c r="N25" s="77"/>
      <c r="O25" s="89"/>
      <c r="P25" s="89"/>
      <c r="Q25" s="158"/>
    </row>
    <row r="26" spans="1:17" ht="15.75" customHeight="1" hidden="1">
      <c r="A26" s="166" t="s">
        <v>134</v>
      </c>
      <c r="B26" s="167" t="s">
        <v>135</v>
      </c>
      <c r="C26" s="86"/>
      <c r="D26" s="86"/>
      <c r="E26" s="102" t="s">
        <v>27</v>
      </c>
      <c r="F26" s="168">
        <v>0</v>
      </c>
      <c r="G26" s="168">
        <v>0</v>
      </c>
      <c r="H26" s="86"/>
      <c r="I26" s="6"/>
      <c r="J26" s="8"/>
      <c r="K26" s="89"/>
      <c r="L26" s="169">
        <v>0</v>
      </c>
      <c r="M26" s="170">
        <v>0</v>
      </c>
      <c r="N26" s="77"/>
      <c r="O26" s="89"/>
      <c r="P26" s="89"/>
      <c r="Q26" s="158"/>
    </row>
    <row r="27" spans="1:17" ht="20.25" customHeight="1">
      <c r="A27" s="166" t="s">
        <v>232</v>
      </c>
      <c r="B27" s="167" t="s">
        <v>136</v>
      </c>
      <c r="C27" s="86"/>
      <c r="D27" s="86"/>
      <c r="E27" s="102" t="s">
        <v>27</v>
      </c>
      <c r="F27" s="168">
        <v>1</v>
      </c>
      <c r="G27" s="168">
        <v>5365</v>
      </c>
      <c r="H27" s="86"/>
      <c r="I27" s="6"/>
      <c r="J27" s="8"/>
      <c r="K27" s="89" t="s">
        <v>36</v>
      </c>
      <c r="L27" s="169">
        <v>1</v>
      </c>
      <c r="M27" s="170">
        <v>5365</v>
      </c>
      <c r="N27" s="77" t="s">
        <v>36</v>
      </c>
      <c r="O27" s="138">
        <f>M27-G27</f>
        <v>0</v>
      </c>
      <c r="P27" s="89"/>
      <c r="Q27" s="158"/>
    </row>
    <row r="28" spans="1:17" ht="47.25">
      <c r="A28" s="166" t="s">
        <v>127</v>
      </c>
      <c r="B28" s="172" t="s">
        <v>187</v>
      </c>
      <c r="C28" s="86"/>
      <c r="D28" s="86"/>
      <c r="E28" s="102" t="s">
        <v>27</v>
      </c>
      <c r="F28" s="168">
        <v>1</v>
      </c>
      <c r="G28" s="168">
        <v>33215</v>
      </c>
      <c r="H28" s="86"/>
      <c r="I28" s="6"/>
      <c r="J28" s="8"/>
      <c r="K28" s="89" t="s">
        <v>211</v>
      </c>
      <c r="L28" s="169">
        <v>1</v>
      </c>
      <c r="M28" s="170">
        <f>M29</f>
        <v>33215</v>
      </c>
      <c r="N28" s="77" t="s">
        <v>211</v>
      </c>
      <c r="O28" s="138">
        <f>M28-G28</f>
        <v>0</v>
      </c>
      <c r="P28" s="89"/>
      <c r="Q28" s="158"/>
    </row>
    <row r="29" spans="1:17" ht="47.25">
      <c r="A29" s="166" t="s">
        <v>233</v>
      </c>
      <c r="B29" s="172" t="s">
        <v>188</v>
      </c>
      <c r="C29" s="90"/>
      <c r="D29" s="101"/>
      <c r="E29" s="108"/>
      <c r="F29" s="294">
        <v>1</v>
      </c>
      <c r="G29" s="294">
        <v>33215</v>
      </c>
      <c r="H29" s="110"/>
      <c r="I29" s="114"/>
      <c r="J29" s="115"/>
      <c r="K29" s="139"/>
      <c r="L29" s="284">
        <v>1</v>
      </c>
      <c r="M29" s="285">
        <v>33215</v>
      </c>
      <c r="N29" s="131"/>
      <c r="O29" s="139"/>
      <c r="P29" s="139"/>
      <c r="Q29" s="158"/>
    </row>
    <row r="30" spans="1:16" ht="31.5" outlineLevel="1">
      <c r="A30" s="166" t="s">
        <v>234</v>
      </c>
      <c r="B30" s="172" t="s">
        <v>189</v>
      </c>
      <c r="C30" s="91"/>
      <c r="D30" s="102"/>
      <c r="E30" s="108"/>
      <c r="F30" s="294"/>
      <c r="G30" s="294"/>
      <c r="H30" s="108"/>
      <c r="I30" s="116"/>
      <c r="J30" s="117"/>
      <c r="K30" s="140"/>
      <c r="L30" s="284"/>
      <c r="M30" s="285"/>
      <c r="N30" s="132"/>
      <c r="O30" s="140"/>
      <c r="P30" s="152"/>
    </row>
    <row r="31" spans="1:16" ht="31.5" outlineLevel="1">
      <c r="A31" s="166" t="s">
        <v>235</v>
      </c>
      <c r="B31" s="172" t="s">
        <v>190</v>
      </c>
      <c r="C31" s="63"/>
      <c r="D31" s="102"/>
      <c r="E31" s="108"/>
      <c r="F31" s="294"/>
      <c r="G31" s="294"/>
      <c r="H31" s="108"/>
      <c r="I31" s="116"/>
      <c r="J31" s="117"/>
      <c r="K31" s="140"/>
      <c r="L31" s="284"/>
      <c r="M31" s="285"/>
      <c r="N31" s="132"/>
      <c r="O31" s="140"/>
      <c r="P31" s="152"/>
    </row>
    <row r="32" spans="1:16" ht="31.5" outlineLevel="1">
      <c r="A32" s="166" t="s">
        <v>236</v>
      </c>
      <c r="B32" s="172" t="s">
        <v>191</v>
      </c>
      <c r="C32" s="63"/>
      <c r="D32" s="102"/>
      <c r="E32" s="108"/>
      <c r="F32" s="294"/>
      <c r="G32" s="294"/>
      <c r="H32" s="108"/>
      <c r="I32" s="116"/>
      <c r="J32" s="117"/>
      <c r="K32" s="140"/>
      <c r="L32" s="284"/>
      <c r="M32" s="285"/>
      <c r="N32" s="132"/>
      <c r="O32" s="140"/>
      <c r="P32" s="152"/>
    </row>
    <row r="33" spans="1:16" ht="31.5" customHeight="1" outlineLevel="1">
      <c r="A33" s="166" t="s">
        <v>237</v>
      </c>
      <c r="B33" s="172" t="s">
        <v>192</v>
      </c>
      <c r="C33" s="92"/>
      <c r="D33" s="102"/>
      <c r="E33" s="102" t="s">
        <v>27</v>
      </c>
      <c r="F33" s="168">
        <v>2</v>
      </c>
      <c r="G33" s="168">
        <v>503.96</v>
      </c>
      <c r="H33" s="102"/>
      <c r="I33" s="118"/>
      <c r="J33" s="119"/>
      <c r="K33" s="143" t="s">
        <v>211</v>
      </c>
      <c r="L33" s="169">
        <v>2</v>
      </c>
      <c r="M33" s="170">
        <v>503.96</v>
      </c>
      <c r="N33" s="77" t="s">
        <v>211</v>
      </c>
      <c r="O33" s="141">
        <f aca="true" t="shared" si="0" ref="O33:O38">M33-G33</f>
        <v>0</v>
      </c>
      <c r="P33" s="89"/>
    </row>
    <row r="34" spans="1:16" ht="44.25" customHeight="1" outlineLevel="1">
      <c r="A34" s="166" t="s">
        <v>137</v>
      </c>
      <c r="B34" s="172" t="s">
        <v>193</v>
      </c>
      <c r="C34" s="92"/>
      <c r="D34" s="102"/>
      <c r="E34" s="102" t="s">
        <v>27</v>
      </c>
      <c r="F34" s="168">
        <v>4</v>
      </c>
      <c r="G34" s="168">
        <v>393.52</v>
      </c>
      <c r="H34" s="102"/>
      <c r="I34" s="118"/>
      <c r="J34" s="119"/>
      <c r="K34" s="143" t="s">
        <v>211</v>
      </c>
      <c r="L34" s="169">
        <v>4</v>
      </c>
      <c r="M34" s="170">
        <v>393.52</v>
      </c>
      <c r="N34" s="77" t="s">
        <v>211</v>
      </c>
      <c r="O34" s="141">
        <f t="shared" si="0"/>
        <v>0</v>
      </c>
      <c r="P34" s="89"/>
    </row>
    <row r="35" spans="1:16" ht="33.75" customHeight="1" outlineLevel="1">
      <c r="A35" s="166" t="s">
        <v>238</v>
      </c>
      <c r="B35" s="172" t="s">
        <v>194</v>
      </c>
      <c r="C35" s="92"/>
      <c r="D35" s="102"/>
      <c r="E35" s="102" t="s">
        <v>27</v>
      </c>
      <c r="F35" s="168">
        <v>2</v>
      </c>
      <c r="G35" s="168">
        <v>113.3</v>
      </c>
      <c r="H35" s="102"/>
      <c r="I35" s="118"/>
      <c r="J35" s="119"/>
      <c r="K35" s="143" t="s">
        <v>211</v>
      </c>
      <c r="L35" s="169">
        <v>2</v>
      </c>
      <c r="M35" s="170">
        <v>113.3</v>
      </c>
      <c r="N35" s="77" t="s">
        <v>211</v>
      </c>
      <c r="O35" s="141">
        <f t="shared" si="0"/>
        <v>0</v>
      </c>
      <c r="P35" s="89"/>
    </row>
    <row r="36" spans="1:16" ht="33.75" customHeight="1" outlineLevel="1">
      <c r="A36" s="166" t="s">
        <v>239</v>
      </c>
      <c r="B36" s="172" t="s">
        <v>195</v>
      </c>
      <c r="C36" s="92"/>
      <c r="D36" s="102"/>
      <c r="E36" s="102" t="s">
        <v>27</v>
      </c>
      <c r="F36" s="168">
        <v>1</v>
      </c>
      <c r="G36" s="168">
        <v>87.85</v>
      </c>
      <c r="H36" s="102"/>
      <c r="I36" s="118"/>
      <c r="J36" s="119"/>
      <c r="K36" s="143" t="s">
        <v>211</v>
      </c>
      <c r="L36" s="169">
        <v>1</v>
      </c>
      <c r="M36" s="170">
        <v>87.85</v>
      </c>
      <c r="N36" s="77" t="s">
        <v>211</v>
      </c>
      <c r="O36" s="141">
        <f t="shared" si="0"/>
        <v>0</v>
      </c>
      <c r="P36" s="89"/>
    </row>
    <row r="37" spans="1:16" ht="52.5" customHeight="1" outlineLevel="1">
      <c r="A37" s="166" t="s">
        <v>240</v>
      </c>
      <c r="B37" s="172" t="s">
        <v>196</v>
      </c>
      <c r="C37" s="63"/>
      <c r="D37" s="102"/>
      <c r="E37" s="102" t="s">
        <v>27</v>
      </c>
      <c r="F37" s="168">
        <v>1</v>
      </c>
      <c r="G37" s="168">
        <v>178.5</v>
      </c>
      <c r="H37" s="102"/>
      <c r="I37" s="118"/>
      <c r="J37" s="119"/>
      <c r="K37" s="143" t="s">
        <v>211</v>
      </c>
      <c r="L37" s="169">
        <v>1</v>
      </c>
      <c r="M37" s="170">
        <v>178.5</v>
      </c>
      <c r="N37" s="77" t="s">
        <v>211</v>
      </c>
      <c r="O37" s="141">
        <f t="shared" si="0"/>
        <v>0</v>
      </c>
      <c r="P37" s="89"/>
    </row>
    <row r="38" spans="1:16" ht="36" customHeight="1" outlineLevel="1">
      <c r="A38" s="166" t="s">
        <v>138</v>
      </c>
      <c r="B38" s="172" t="s">
        <v>197</v>
      </c>
      <c r="C38" s="63"/>
      <c r="D38" s="102"/>
      <c r="E38" s="102" t="s">
        <v>27</v>
      </c>
      <c r="F38" s="168">
        <v>4</v>
      </c>
      <c r="G38" s="168">
        <v>10640</v>
      </c>
      <c r="H38" s="102"/>
      <c r="I38" s="118"/>
      <c r="J38" s="119"/>
      <c r="K38" s="143" t="s">
        <v>211</v>
      </c>
      <c r="L38" s="169">
        <v>4</v>
      </c>
      <c r="M38" s="170">
        <v>10640</v>
      </c>
      <c r="N38" s="77" t="s">
        <v>211</v>
      </c>
      <c r="O38" s="141">
        <f t="shared" si="0"/>
        <v>0</v>
      </c>
      <c r="P38" s="89"/>
    </row>
    <row r="39" spans="1:16" ht="16.5" thickBot="1">
      <c r="A39" s="173"/>
      <c r="B39" s="174" t="s">
        <v>29</v>
      </c>
      <c r="C39" s="93"/>
      <c r="D39" s="103"/>
      <c r="E39" s="103"/>
      <c r="F39" s="175">
        <v>22</v>
      </c>
      <c r="G39" s="175">
        <f>G18+G19+G20+G21+G22+G27+G28+G33+G34+G36+G37+G38+G35</f>
        <v>145731.75199999998</v>
      </c>
      <c r="H39" s="103"/>
      <c r="I39" s="120"/>
      <c r="J39" s="121"/>
      <c r="K39" s="149"/>
      <c r="L39" s="176">
        <v>22</v>
      </c>
      <c r="M39" s="177">
        <f>M18+M19+M20+M21+M22+M27+M28+M33+M34+M36+M37+M38+M35</f>
        <v>145731.75199999998</v>
      </c>
      <c r="N39" s="133"/>
      <c r="O39" s="142"/>
      <c r="P39" s="153"/>
    </row>
    <row r="40" spans="1:16" ht="15.75" outlineLevel="1">
      <c r="A40" s="159"/>
      <c r="B40" s="178" t="s">
        <v>30</v>
      </c>
      <c r="C40" s="91"/>
      <c r="D40" s="102"/>
      <c r="E40" s="102"/>
      <c r="F40" s="179"/>
      <c r="G40" s="179"/>
      <c r="H40" s="102"/>
      <c r="I40" s="118"/>
      <c r="J40" s="119"/>
      <c r="K40" s="143"/>
      <c r="L40" s="180"/>
      <c r="M40" s="181"/>
      <c r="N40" s="134"/>
      <c r="O40" s="143"/>
      <c r="P40" s="89"/>
    </row>
    <row r="41" spans="1:16" ht="15.75" outlineLevel="1">
      <c r="A41" s="164"/>
      <c r="B41" s="182" t="s">
        <v>139</v>
      </c>
      <c r="C41" s="63"/>
      <c r="D41" s="102"/>
      <c r="E41" s="102"/>
      <c r="F41" s="179"/>
      <c r="G41" s="179"/>
      <c r="H41" s="102"/>
      <c r="I41" s="118"/>
      <c r="J41" s="119"/>
      <c r="K41" s="143"/>
      <c r="L41" s="180"/>
      <c r="M41" s="181"/>
      <c r="N41" s="134"/>
      <c r="O41" s="143"/>
      <c r="P41" s="89"/>
    </row>
    <row r="42" spans="1:16" ht="31.5" hidden="1" outlineLevel="1">
      <c r="A42" s="166" t="s">
        <v>140</v>
      </c>
      <c r="B42" s="183" t="s">
        <v>141</v>
      </c>
      <c r="C42" s="94"/>
      <c r="D42" s="102"/>
      <c r="E42" s="102" t="s">
        <v>27</v>
      </c>
      <c r="F42" s="179">
        <v>0</v>
      </c>
      <c r="G42" s="179">
        <v>0</v>
      </c>
      <c r="H42" s="102"/>
      <c r="I42" s="118"/>
      <c r="J42" s="119"/>
      <c r="K42" s="143"/>
      <c r="L42" s="180">
        <v>0</v>
      </c>
      <c r="M42" s="181">
        <v>0</v>
      </c>
      <c r="N42" s="134"/>
      <c r="O42" s="144"/>
      <c r="P42" s="89"/>
    </row>
    <row r="43" spans="1:16" ht="15.75" collapsed="1">
      <c r="A43" s="166" t="s">
        <v>140</v>
      </c>
      <c r="B43" s="183" t="s">
        <v>198</v>
      </c>
      <c r="C43" s="90"/>
      <c r="D43" s="101"/>
      <c r="E43" s="101" t="s">
        <v>27</v>
      </c>
      <c r="F43" s="184">
        <v>1</v>
      </c>
      <c r="G43" s="184">
        <v>5920</v>
      </c>
      <c r="H43" s="101"/>
      <c r="I43" s="122"/>
      <c r="J43" s="123"/>
      <c r="K43" s="260" t="s">
        <v>211</v>
      </c>
      <c r="L43" s="185">
        <v>1</v>
      </c>
      <c r="M43" s="186">
        <v>5920</v>
      </c>
      <c r="N43" s="135" t="s">
        <v>211</v>
      </c>
      <c r="O43" s="145">
        <f>M43-G43</f>
        <v>0</v>
      </c>
      <c r="P43" s="154"/>
    </row>
    <row r="44" spans="1:16" ht="31.5" hidden="1" outlineLevel="1">
      <c r="A44" s="166" t="s">
        <v>143</v>
      </c>
      <c r="B44" s="187" t="s">
        <v>144</v>
      </c>
      <c r="C44" s="91"/>
      <c r="D44" s="102"/>
      <c r="E44" s="102"/>
      <c r="F44" s="188">
        <v>0</v>
      </c>
      <c r="G44" s="188">
        <v>0</v>
      </c>
      <c r="H44" s="102"/>
      <c r="I44" s="118"/>
      <c r="J44" s="119"/>
      <c r="K44" s="260" t="s">
        <v>211</v>
      </c>
      <c r="L44" s="189">
        <v>0</v>
      </c>
      <c r="M44" s="190">
        <v>0</v>
      </c>
      <c r="N44" s="134"/>
      <c r="O44" s="143"/>
      <c r="P44" s="89"/>
    </row>
    <row r="45" spans="1:16" ht="31.5" hidden="1" outlineLevel="1">
      <c r="A45" s="166" t="s">
        <v>145</v>
      </c>
      <c r="B45" s="191" t="s">
        <v>146</v>
      </c>
      <c r="C45" s="63"/>
      <c r="D45" s="102"/>
      <c r="E45" s="102"/>
      <c r="F45" s="179"/>
      <c r="G45" s="179"/>
      <c r="H45" s="102"/>
      <c r="I45" s="118"/>
      <c r="J45" s="119"/>
      <c r="K45" s="260" t="s">
        <v>211</v>
      </c>
      <c r="L45" s="180"/>
      <c r="M45" s="181"/>
      <c r="N45" s="134"/>
      <c r="O45" s="143"/>
      <c r="P45" s="89"/>
    </row>
    <row r="46" spans="1:16" ht="31.5" outlineLevel="1">
      <c r="A46" s="166" t="s">
        <v>142</v>
      </c>
      <c r="B46" s="191" t="s">
        <v>199</v>
      </c>
      <c r="C46" s="63"/>
      <c r="D46" s="102"/>
      <c r="E46" s="102" t="s">
        <v>27</v>
      </c>
      <c r="F46" s="192">
        <v>1</v>
      </c>
      <c r="G46" s="192">
        <v>5694</v>
      </c>
      <c r="H46" s="102"/>
      <c r="I46" s="118"/>
      <c r="J46" s="119"/>
      <c r="K46" s="260" t="s">
        <v>211</v>
      </c>
      <c r="L46" s="193">
        <v>1</v>
      </c>
      <c r="M46" s="194">
        <v>5694</v>
      </c>
      <c r="N46" s="134" t="s">
        <v>211</v>
      </c>
      <c r="O46" s="144">
        <f>M46-G46</f>
        <v>0</v>
      </c>
      <c r="P46" s="89"/>
    </row>
    <row r="47" spans="1:16" ht="51" customHeight="1" hidden="1" outlineLevel="1">
      <c r="A47" s="166" t="s">
        <v>147</v>
      </c>
      <c r="B47" s="191" t="s">
        <v>200</v>
      </c>
      <c r="C47" s="95"/>
      <c r="D47" s="102"/>
      <c r="E47" s="102"/>
      <c r="F47" s="192">
        <v>1</v>
      </c>
      <c r="G47" s="192">
        <v>23839.285</v>
      </c>
      <c r="H47" s="102"/>
      <c r="I47" s="118"/>
      <c r="J47" s="119"/>
      <c r="K47" s="260" t="s">
        <v>211</v>
      </c>
      <c r="L47" s="193">
        <v>1</v>
      </c>
      <c r="M47" s="194">
        <v>23839.285</v>
      </c>
      <c r="N47" s="134"/>
      <c r="O47" s="144">
        <f>M47-G47</f>
        <v>0</v>
      </c>
      <c r="P47" s="89"/>
    </row>
    <row r="48" spans="1:16" ht="31.5" outlineLevel="1">
      <c r="A48" s="166" t="s">
        <v>143</v>
      </c>
      <c r="B48" s="191" t="s">
        <v>201</v>
      </c>
      <c r="C48" s="92"/>
      <c r="D48" s="102"/>
      <c r="E48" s="102" t="s">
        <v>27</v>
      </c>
      <c r="F48" s="192">
        <v>1</v>
      </c>
      <c r="G48" s="192">
        <v>3800</v>
      </c>
      <c r="H48" s="102"/>
      <c r="I48" s="118"/>
      <c r="J48" s="119"/>
      <c r="K48" s="260" t="s">
        <v>211</v>
      </c>
      <c r="L48" s="193">
        <v>1</v>
      </c>
      <c r="M48" s="194">
        <v>3800</v>
      </c>
      <c r="N48" s="134" t="s">
        <v>211</v>
      </c>
      <c r="O48" s="144">
        <f>M48-G48</f>
        <v>0</v>
      </c>
      <c r="P48" s="89"/>
    </row>
    <row r="49" spans="1:16" ht="23.25" customHeight="1" outlineLevel="1">
      <c r="A49" s="166" t="s">
        <v>145</v>
      </c>
      <c r="B49" s="191" t="s">
        <v>88</v>
      </c>
      <c r="C49" s="92"/>
      <c r="D49" s="102"/>
      <c r="E49" s="102" t="s">
        <v>27</v>
      </c>
      <c r="F49" s="192">
        <v>1</v>
      </c>
      <c r="G49" s="192">
        <v>11121</v>
      </c>
      <c r="H49" s="102"/>
      <c r="I49" s="118"/>
      <c r="J49" s="119"/>
      <c r="K49" s="260" t="s">
        <v>211</v>
      </c>
      <c r="L49" s="193">
        <v>1</v>
      </c>
      <c r="M49" s="194">
        <v>11121</v>
      </c>
      <c r="N49" s="134" t="s">
        <v>211</v>
      </c>
      <c r="O49" s="144">
        <f>M49-G49</f>
        <v>0</v>
      </c>
      <c r="P49" s="89"/>
    </row>
    <row r="50" spans="1:16" ht="28.5" customHeight="1" hidden="1" outlineLevel="1">
      <c r="A50" s="166" t="s">
        <v>148</v>
      </c>
      <c r="B50" s="191" t="s">
        <v>202</v>
      </c>
      <c r="C50" s="92"/>
      <c r="D50" s="102"/>
      <c r="E50" s="102" t="s">
        <v>27</v>
      </c>
      <c r="F50" s="192"/>
      <c r="G50" s="192"/>
      <c r="H50" s="102"/>
      <c r="I50" s="118"/>
      <c r="J50" s="119"/>
      <c r="K50" s="143"/>
      <c r="L50" s="193"/>
      <c r="M50" s="194"/>
      <c r="N50" s="134"/>
      <c r="O50" s="141"/>
      <c r="P50" s="89"/>
    </row>
    <row r="51" spans="1:17" ht="15.75" outlineLevel="1">
      <c r="A51" s="195"/>
      <c r="B51" s="196" t="s">
        <v>149</v>
      </c>
      <c r="C51" s="96"/>
      <c r="D51" s="104"/>
      <c r="E51" s="104"/>
      <c r="F51" s="197">
        <v>5</v>
      </c>
      <c r="G51" s="197">
        <v>50374.285</v>
      </c>
      <c r="H51" s="104"/>
      <c r="I51" s="124"/>
      <c r="J51" s="125"/>
      <c r="K51" s="261"/>
      <c r="L51" s="198">
        <v>5</v>
      </c>
      <c r="M51" s="199">
        <v>50374.285</v>
      </c>
      <c r="N51" s="136"/>
      <c r="O51" s="146"/>
      <c r="P51" s="155"/>
      <c r="Q51" s="51"/>
    </row>
    <row r="52" spans="1:16" ht="15.75">
      <c r="A52" s="164"/>
      <c r="B52" s="182" t="s">
        <v>150</v>
      </c>
      <c r="C52" s="90"/>
      <c r="D52" s="101"/>
      <c r="E52" s="101"/>
      <c r="F52" s="161"/>
      <c r="G52" s="161"/>
      <c r="H52" s="101"/>
      <c r="I52" s="122"/>
      <c r="J52" s="123"/>
      <c r="K52" s="260"/>
      <c r="L52" s="162"/>
      <c r="M52" s="163"/>
      <c r="N52" s="135"/>
      <c r="O52" s="147"/>
      <c r="P52" s="154"/>
    </row>
    <row r="53" spans="1:16" ht="47.25" outlineLevel="1">
      <c r="A53" s="166" t="s">
        <v>241</v>
      </c>
      <c r="B53" s="200" t="s">
        <v>203</v>
      </c>
      <c r="C53" s="91"/>
      <c r="D53" s="102"/>
      <c r="E53" s="102" t="s">
        <v>27</v>
      </c>
      <c r="F53" s="201">
        <v>1</v>
      </c>
      <c r="G53" s="201">
        <v>24550</v>
      </c>
      <c r="H53" s="102"/>
      <c r="I53" s="118"/>
      <c r="J53" s="119"/>
      <c r="K53" s="143" t="s">
        <v>211</v>
      </c>
      <c r="L53" s="202">
        <v>1</v>
      </c>
      <c r="M53" s="203">
        <v>24550</v>
      </c>
      <c r="N53" s="134" t="s">
        <v>211</v>
      </c>
      <c r="O53" s="144">
        <f aca="true" t="shared" si="1" ref="O53:O58">M53-G53</f>
        <v>0</v>
      </c>
      <c r="P53" s="89"/>
    </row>
    <row r="54" spans="1:16" ht="31.5" outlineLevel="1">
      <c r="A54" s="166" t="s">
        <v>242</v>
      </c>
      <c r="B54" s="187" t="s">
        <v>204</v>
      </c>
      <c r="C54" s="63"/>
      <c r="D54" s="102"/>
      <c r="E54" s="102" t="s">
        <v>27</v>
      </c>
      <c r="F54" s="204">
        <v>4</v>
      </c>
      <c r="G54" s="204">
        <v>2126</v>
      </c>
      <c r="H54" s="102"/>
      <c r="I54" s="118"/>
      <c r="J54" s="119"/>
      <c r="K54" s="143" t="s">
        <v>211</v>
      </c>
      <c r="L54" s="205">
        <v>4</v>
      </c>
      <c r="M54" s="206">
        <v>2126</v>
      </c>
      <c r="N54" s="134" t="s">
        <v>211</v>
      </c>
      <c r="O54" s="144">
        <f t="shared" si="1"/>
        <v>0</v>
      </c>
      <c r="P54" s="89"/>
    </row>
    <row r="55" spans="1:16" ht="15.75" outlineLevel="1">
      <c r="A55" s="166" t="s">
        <v>243</v>
      </c>
      <c r="B55" s="187" t="s">
        <v>153</v>
      </c>
      <c r="C55" s="97"/>
      <c r="D55" s="102"/>
      <c r="E55" s="102" t="s">
        <v>27</v>
      </c>
      <c r="F55" s="201">
        <v>1</v>
      </c>
      <c r="G55" s="201">
        <v>658</v>
      </c>
      <c r="H55" s="102"/>
      <c r="I55" s="118"/>
      <c r="J55" s="119"/>
      <c r="K55" s="143"/>
      <c r="L55" s="202">
        <v>1</v>
      </c>
      <c r="M55" s="203">
        <v>658</v>
      </c>
      <c r="N55" s="134"/>
      <c r="O55" s="144">
        <f t="shared" si="1"/>
        <v>0</v>
      </c>
      <c r="P55" s="89"/>
    </row>
    <row r="56" spans="1:16" ht="15.75">
      <c r="A56" s="166" t="s">
        <v>244</v>
      </c>
      <c r="B56" s="187" t="s">
        <v>154</v>
      </c>
      <c r="C56" s="90"/>
      <c r="D56" s="101"/>
      <c r="E56" s="102" t="s">
        <v>27</v>
      </c>
      <c r="F56" s="201">
        <v>1</v>
      </c>
      <c r="G56" s="201">
        <v>840</v>
      </c>
      <c r="H56" s="101"/>
      <c r="I56" s="122"/>
      <c r="J56" s="123"/>
      <c r="K56" s="260"/>
      <c r="L56" s="202">
        <v>1</v>
      </c>
      <c r="M56" s="203">
        <v>840</v>
      </c>
      <c r="N56" s="135"/>
      <c r="O56" s="144">
        <f t="shared" si="1"/>
        <v>0</v>
      </c>
      <c r="P56" s="154"/>
    </row>
    <row r="57" spans="1:16" ht="31.5" outlineLevel="1">
      <c r="A57" s="166" t="s">
        <v>245</v>
      </c>
      <c r="B57" s="187" t="s">
        <v>155</v>
      </c>
      <c r="C57" s="91"/>
      <c r="D57" s="102"/>
      <c r="E57" s="102" t="s">
        <v>27</v>
      </c>
      <c r="F57" s="201">
        <v>1</v>
      </c>
      <c r="G57" s="201">
        <v>302</v>
      </c>
      <c r="H57" s="101"/>
      <c r="I57" s="122"/>
      <c r="J57" s="123"/>
      <c r="K57" s="260"/>
      <c r="L57" s="202">
        <v>1</v>
      </c>
      <c r="M57" s="203">
        <v>302</v>
      </c>
      <c r="N57" s="135"/>
      <c r="O57" s="144">
        <f t="shared" si="1"/>
        <v>0</v>
      </c>
      <c r="P57" s="154"/>
    </row>
    <row r="58" spans="1:16" ht="31.5" outlineLevel="1">
      <c r="A58" s="166" t="s">
        <v>246</v>
      </c>
      <c r="B58" s="187" t="s">
        <v>156</v>
      </c>
      <c r="C58" s="63"/>
      <c r="D58" s="102"/>
      <c r="E58" s="102" t="s">
        <v>27</v>
      </c>
      <c r="F58" s="201">
        <v>1</v>
      </c>
      <c r="G58" s="201">
        <v>326</v>
      </c>
      <c r="H58" s="101"/>
      <c r="I58" s="122"/>
      <c r="J58" s="123"/>
      <c r="K58" s="260"/>
      <c r="L58" s="202">
        <v>1</v>
      </c>
      <c r="M58" s="203">
        <v>326</v>
      </c>
      <c r="N58" s="135"/>
      <c r="O58" s="144">
        <f t="shared" si="1"/>
        <v>0</v>
      </c>
      <c r="P58" s="154"/>
    </row>
    <row r="59" spans="1:17" ht="84" customHeight="1" hidden="1" outlineLevel="1">
      <c r="A59" s="166" t="s">
        <v>157</v>
      </c>
      <c r="B59" s="187" t="s">
        <v>158</v>
      </c>
      <c r="C59" s="97"/>
      <c r="D59" s="102"/>
      <c r="E59" s="102" t="s">
        <v>27</v>
      </c>
      <c r="F59" s="168"/>
      <c r="G59" s="168"/>
      <c r="H59" s="101"/>
      <c r="I59" s="122"/>
      <c r="J59" s="123"/>
      <c r="K59" s="154"/>
      <c r="L59" s="169"/>
      <c r="M59" s="170"/>
      <c r="N59" s="78"/>
      <c r="O59" s="148"/>
      <c r="P59" s="156"/>
      <c r="Q59" s="51"/>
    </row>
    <row r="60" spans="1:16" ht="31.5" hidden="1">
      <c r="A60" s="166" t="s">
        <v>159</v>
      </c>
      <c r="B60" s="187" t="s">
        <v>160</v>
      </c>
      <c r="C60" s="98"/>
      <c r="D60" s="105"/>
      <c r="E60" s="102" t="s">
        <v>27</v>
      </c>
      <c r="F60" s="207"/>
      <c r="G60" s="207"/>
      <c r="H60" s="101"/>
      <c r="I60" s="122"/>
      <c r="J60" s="123"/>
      <c r="K60" s="260"/>
      <c r="L60" s="208"/>
      <c r="M60" s="209"/>
      <c r="N60" s="135"/>
      <c r="O60" s="147"/>
      <c r="P60" s="154"/>
    </row>
    <row r="61" spans="1:16" ht="31.5">
      <c r="A61" s="166" t="s">
        <v>247</v>
      </c>
      <c r="B61" s="200" t="s">
        <v>205</v>
      </c>
      <c r="C61" s="91"/>
      <c r="D61" s="102"/>
      <c r="E61" s="102" t="s">
        <v>27</v>
      </c>
      <c r="F61" s="201">
        <v>1</v>
      </c>
      <c r="G61" s="201">
        <v>869</v>
      </c>
      <c r="H61" s="101"/>
      <c r="I61" s="122"/>
      <c r="J61" s="123"/>
      <c r="K61" s="260" t="s">
        <v>211</v>
      </c>
      <c r="L61" s="202">
        <v>1</v>
      </c>
      <c r="M61" s="203">
        <v>869</v>
      </c>
      <c r="N61" s="135" t="s">
        <v>211</v>
      </c>
      <c r="O61" s="145">
        <f>M61-G61</f>
        <v>0</v>
      </c>
      <c r="P61" s="154"/>
    </row>
    <row r="62" spans="1:16" ht="47.25" hidden="1">
      <c r="A62" s="166" t="s">
        <v>161</v>
      </c>
      <c r="B62" s="200" t="s">
        <v>162</v>
      </c>
      <c r="C62" s="63"/>
      <c r="D62" s="102"/>
      <c r="E62" s="102" t="s">
        <v>27</v>
      </c>
      <c r="F62" s="201"/>
      <c r="G62" s="201"/>
      <c r="H62" s="101"/>
      <c r="I62" s="122"/>
      <c r="J62" s="123"/>
      <c r="K62" s="260" t="s">
        <v>211</v>
      </c>
      <c r="L62" s="202"/>
      <c r="M62" s="203"/>
      <c r="N62" s="135"/>
      <c r="O62" s="145">
        <f aca="true" t="shared" si="2" ref="O62:O70">M62-G62</f>
        <v>0</v>
      </c>
      <c r="P62" s="154"/>
    </row>
    <row r="63" spans="1:16" ht="15.75" hidden="1">
      <c r="A63" s="166" t="s">
        <v>163</v>
      </c>
      <c r="B63" s="187" t="s">
        <v>164</v>
      </c>
      <c r="C63" s="99"/>
      <c r="D63" s="102"/>
      <c r="E63" s="102" t="s">
        <v>27</v>
      </c>
      <c r="F63" s="201"/>
      <c r="G63" s="201"/>
      <c r="H63" s="101"/>
      <c r="I63" s="122"/>
      <c r="J63" s="123"/>
      <c r="K63" s="260" t="s">
        <v>211</v>
      </c>
      <c r="L63" s="202"/>
      <c r="M63" s="203"/>
      <c r="N63" s="135"/>
      <c r="O63" s="145">
        <f t="shared" si="2"/>
        <v>0</v>
      </c>
      <c r="P63" s="154"/>
    </row>
    <row r="64" spans="1:16" ht="15.75" hidden="1">
      <c r="A64" s="166" t="s">
        <v>165</v>
      </c>
      <c r="B64" s="187" t="s">
        <v>166</v>
      </c>
      <c r="C64" s="99"/>
      <c r="D64" s="102"/>
      <c r="E64" s="102" t="s">
        <v>27</v>
      </c>
      <c r="F64" s="201"/>
      <c r="G64" s="201"/>
      <c r="H64" s="101"/>
      <c r="I64" s="122"/>
      <c r="J64" s="123"/>
      <c r="K64" s="260" t="s">
        <v>211</v>
      </c>
      <c r="L64" s="202"/>
      <c r="M64" s="203"/>
      <c r="N64" s="135"/>
      <c r="O64" s="145">
        <f t="shared" si="2"/>
        <v>0</v>
      </c>
      <c r="P64" s="154"/>
    </row>
    <row r="65" spans="1:16" ht="15.75" hidden="1">
      <c r="A65" s="166" t="s">
        <v>167</v>
      </c>
      <c r="B65" s="187" t="s">
        <v>168</v>
      </c>
      <c r="C65" s="99"/>
      <c r="D65" s="102"/>
      <c r="E65" s="102" t="s">
        <v>27</v>
      </c>
      <c r="F65" s="201">
        <v>0</v>
      </c>
      <c r="G65" s="201">
        <v>0</v>
      </c>
      <c r="H65" s="101"/>
      <c r="I65" s="122"/>
      <c r="J65" s="123"/>
      <c r="K65" s="260" t="s">
        <v>211</v>
      </c>
      <c r="L65" s="202">
        <v>0</v>
      </c>
      <c r="M65" s="203">
        <v>0</v>
      </c>
      <c r="N65" s="135"/>
      <c r="O65" s="145">
        <f t="shared" si="2"/>
        <v>0</v>
      </c>
      <c r="P65" s="154"/>
    </row>
    <row r="66" spans="1:16" ht="31.5">
      <c r="A66" s="166" t="s">
        <v>248</v>
      </c>
      <c r="B66" s="187" t="s">
        <v>206</v>
      </c>
      <c r="C66" s="99"/>
      <c r="D66" s="102"/>
      <c r="E66" s="102" t="s">
        <v>27</v>
      </c>
      <c r="F66" s="201">
        <v>1</v>
      </c>
      <c r="G66" s="201">
        <v>16580</v>
      </c>
      <c r="H66" s="101"/>
      <c r="I66" s="122"/>
      <c r="J66" s="123"/>
      <c r="K66" s="260" t="s">
        <v>211</v>
      </c>
      <c r="L66" s="202">
        <v>1</v>
      </c>
      <c r="M66" s="203">
        <v>16580</v>
      </c>
      <c r="N66" s="135" t="s">
        <v>211</v>
      </c>
      <c r="O66" s="145">
        <f t="shared" si="2"/>
        <v>0</v>
      </c>
      <c r="P66" s="154"/>
    </row>
    <row r="67" spans="1:16" ht="31.5">
      <c r="A67" s="166" t="s">
        <v>249</v>
      </c>
      <c r="B67" s="187" t="s">
        <v>207</v>
      </c>
      <c r="C67" s="99"/>
      <c r="D67" s="102"/>
      <c r="E67" s="102" t="s">
        <v>27</v>
      </c>
      <c r="F67" s="201">
        <v>1</v>
      </c>
      <c r="G67" s="201">
        <v>16340</v>
      </c>
      <c r="H67" s="101"/>
      <c r="I67" s="122"/>
      <c r="J67" s="123"/>
      <c r="K67" s="260" t="s">
        <v>211</v>
      </c>
      <c r="L67" s="202">
        <v>1</v>
      </c>
      <c r="M67" s="203">
        <v>16340</v>
      </c>
      <c r="N67" s="135" t="s">
        <v>211</v>
      </c>
      <c r="O67" s="145">
        <f t="shared" si="2"/>
        <v>0</v>
      </c>
      <c r="P67" s="154"/>
    </row>
    <row r="68" spans="1:16" ht="19.5" customHeight="1">
      <c r="A68" s="166" t="s">
        <v>151</v>
      </c>
      <c r="B68" s="187" t="s">
        <v>169</v>
      </c>
      <c r="C68" s="99"/>
      <c r="D68" s="102"/>
      <c r="E68" s="102" t="s">
        <v>27</v>
      </c>
      <c r="F68" s="201">
        <v>1</v>
      </c>
      <c r="G68" s="201">
        <v>3364.6</v>
      </c>
      <c r="H68" s="101"/>
      <c r="I68" s="122"/>
      <c r="J68" s="123"/>
      <c r="K68" s="260" t="s">
        <v>36</v>
      </c>
      <c r="L68" s="202">
        <v>1</v>
      </c>
      <c r="M68" s="203">
        <v>3364.6</v>
      </c>
      <c r="N68" s="135" t="s">
        <v>36</v>
      </c>
      <c r="O68" s="145">
        <f t="shared" si="2"/>
        <v>0</v>
      </c>
      <c r="P68" s="154"/>
    </row>
    <row r="69" spans="1:16" ht="47.25">
      <c r="A69" s="166" t="s">
        <v>152</v>
      </c>
      <c r="B69" s="187" t="s">
        <v>76</v>
      </c>
      <c r="C69" s="99"/>
      <c r="D69" s="102"/>
      <c r="E69" s="102" t="s">
        <v>27</v>
      </c>
      <c r="F69" s="201">
        <v>1</v>
      </c>
      <c r="G69" s="201">
        <v>1130.15</v>
      </c>
      <c r="H69" s="101"/>
      <c r="I69" s="122"/>
      <c r="J69" s="123"/>
      <c r="K69" s="260" t="s">
        <v>36</v>
      </c>
      <c r="L69" s="202">
        <v>1</v>
      </c>
      <c r="M69" s="203">
        <v>1130.15</v>
      </c>
      <c r="N69" s="135" t="s">
        <v>36</v>
      </c>
      <c r="O69" s="145">
        <f t="shared" si="2"/>
        <v>0</v>
      </c>
      <c r="P69" s="154"/>
    </row>
    <row r="70" spans="1:16" ht="31.5">
      <c r="A70" s="166" t="s">
        <v>157</v>
      </c>
      <c r="B70" s="187" t="s">
        <v>208</v>
      </c>
      <c r="C70" s="99"/>
      <c r="D70" s="102"/>
      <c r="E70" s="102" t="s">
        <v>27</v>
      </c>
      <c r="F70" s="201">
        <v>1</v>
      </c>
      <c r="G70" s="201">
        <v>131.625</v>
      </c>
      <c r="H70" s="102"/>
      <c r="I70" s="118"/>
      <c r="J70" s="119"/>
      <c r="K70" s="143" t="s">
        <v>211</v>
      </c>
      <c r="L70" s="202">
        <v>1</v>
      </c>
      <c r="M70" s="203">
        <v>131.625</v>
      </c>
      <c r="N70" s="134" t="s">
        <v>211</v>
      </c>
      <c r="O70" s="145">
        <f t="shared" si="2"/>
        <v>0</v>
      </c>
      <c r="P70" s="89"/>
    </row>
    <row r="71" spans="1:16" ht="15.75" hidden="1">
      <c r="A71" s="166" t="s">
        <v>170</v>
      </c>
      <c r="B71" s="167" t="s">
        <v>171</v>
      </c>
      <c r="C71" s="99"/>
      <c r="D71" s="102"/>
      <c r="E71" s="102" t="s">
        <v>27</v>
      </c>
      <c r="F71" s="201"/>
      <c r="G71" s="201"/>
      <c r="H71" s="102"/>
      <c r="I71" s="118"/>
      <c r="J71" s="119"/>
      <c r="K71" s="143"/>
      <c r="L71" s="202"/>
      <c r="M71" s="203"/>
      <c r="N71" s="134"/>
      <c r="O71" s="143"/>
      <c r="P71" s="89"/>
    </row>
    <row r="72" spans="1:16" ht="16.5" thickBot="1">
      <c r="A72" s="173"/>
      <c r="B72" s="174" t="s">
        <v>33</v>
      </c>
      <c r="C72" s="100"/>
      <c r="D72" s="103"/>
      <c r="E72" s="103" t="s">
        <v>27</v>
      </c>
      <c r="F72" s="175">
        <v>16</v>
      </c>
      <c r="G72" s="175">
        <v>115465.66</v>
      </c>
      <c r="H72" s="103"/>
      <c r="I72" s="120"/>
      <c r="J72" s="121"/>
      <c r="K72" s="149"/>
      <c r="L72" s="176">
        <v>16</v>
      </c>
      <c r="M72" s="177">
        <v>115465.66</v>
      </c>
      <c r="N72" s="133"/>
      <c r="O72" s="149"/>
      <c r="P72" s="153"/>
    </row>
    <row r="73" spans="1:16" ht="15.75">
      <c r="A73" s="159"/>
      <c r="B73" s="160" t="s">
        <v>34</v>
      </c>
      <c r="C73" s="99"/>
      <c r="D73" s="102"/>
      <c r="E73" s="102"/>
      <c r="F73" s="161"/>
      <c r="G73" s="161"/>
      <c r="H73" s="102"/>
      <c r="I73" s="118"/>
      <c r="J73" s="119"/>
      <c r="K73" s="143"/>
      <c r="L73" s="162"/>
      <c r="M73" s="163"/>
      <c r="N73" s="134"/>
      <c r="O73" s="143"/>
      <c r="P73" s="89"/>
    </row>
    <row r="74" spans="1:16" ht="15.75">
      <c r="A74" s="164"/>
      <c r="B74" s="210" t="s">
        <v>39</v>
      </c>
      <c r="C74" s="99"/>
      <c r="D74" s="102"/>
      <c r="E74" s="102"/>
      <c r="F74" s="161"/>
      <c r="G74" s="161"/>
      <c r="H74" s="102"/>
      <c r="I74" s="118"/>
      <c r="J74" s="119"/>
      <c r="K74" s="143"/>
      <c r="L74" s="162"/>
      <c r="M74" s="163"/>
      <c r="N74" s="134"/>
      <c r="O74" s="143"/>
      <c r="P74" s="89"/>
    </row>
    <row r="75" spans="1:16" ht="15.75" hidden="1">
      <c r="A75" s="166" t="s">
        <v>172</v>
      </c>
      <c r="B75" s="211" t="s">
        <v>40</v>
      </c>
      <c r="C75" s="99"/>
      <c r="D75" s="102"/>
      <c r="E75" s="102"/>
      <c r="F75" s="207"/>
      <c r="G75" s="207"/>
      <c r="H75" s="102"/>
      <c r="I75" s="118"/>
      <c r="J75" s="119"/>
      <c r="K75" s="143"/>
      <c r="L75" s="208"/>
      <c r="M75" s="209"/>
      <c r="N75" s="134"/>
      <c r="O75" s="143"/>
      <c r="P75" s="89"/>
    </row>
    <row r="76" spans="1:16" ht="47.25" hidden="1">
      <c r="A76" s="166" t="s">
        <v>173</v>
      </c>
      <c r="B76" s="212" t="s">
        <v>174</v>
      </c>
      <c r="C76" s="99"/>
      <c r="D76" s="102"/>
      <c r="E76" s="102" t="s">
        <v>59</v>
      </c>
      <c r="F76" s="201"/>
      <c r="G76" s="201"/>
      <c r="H76" s="102"/>
      <c r="I76" s="118"/>
      <c r="J76" s="119"/>
      <c r="K76" s="143"/>
      <c r="L76" s="202"/>
      <c r="M76" s="203"/>
      <c r="N76" s="134"/>
      <c r="O76" s="143"/>
      <c r="P76" s="89"/>
    </row>
    <row r="77" spans="1:16" ht="15.75" hidden="1">
      <c r="A77" s="166" t="s">
        <v>175</v>
      </c>
      <c r="B77" s="212" t="s">
        <v>176</v>
      </c>
      <c r="C77" s="99"/>
      <c r="D77" s="102"/>
      <c r="E77" s="102" t="s">
        <v>59</v>
      </c>
      <c r="F77" s="201"/>
      <c r="G77" s="201"/>
      <c r="H77" s="102"/>
      <c r="I77" s="118"/>
      <c r="J77" s="119"/>
      <c r="K77" s="143"/>
      <c r="L77" s="202"/>
      <c r="M77" s="203"/>
      <c r="N77" s="134"/>
      <c r="O77" s="143"/>
      <c r="P77" s="89"/>
    </row>
    <row r="78" spans="1:16" ht="15.75">
      <c r="A78" s="166" t="s">
        <v>250</v>
      </c>
      <c r="B78" s="212" t="s">
        <v>44</v>
      </c>
      <c r="C78" s="99"/>
      <c r="D78" s="102"/>
      <c r="E78" s="102" t="s">
        <v>27</v>
      </c>
      <c r="F78" s="213">
        <v>1</v>
      </c>
      <c r="G78" s="213">
        <v>1488</v>
      </c>
      <c r="H78" s="102"/>
      <c r="I78" s="118"/>
      <c r="J78" s="119"/>
      <c r="K78" s="143" t="s">
        <v>36</v>
      </c>
      <c r="L78" s="214">
        <v>1</v>
      </c>
      <c r="M78" s="215">
        <v>1488</v>
      </c>
      <c r="N78" s="134" t="s">
        <v>36</v>
      </c>
      <c r="O78" s="144">
        <f>M78-G78</f>
        <v>0</v>
      </c>
      <c r="P78" s="89"/>
    </row>
    <row r="79" spans="1:16" ht="15.75">
      <c r="A79" s="166" t="s">
        <v>251</v>
      </c>
      <c r="B79" s="216" t="s">
        <v>45</v>
      </c>
      <c r="C79" s="99"/>
      <c r="D79" s="102"/>
      <c r="E79" s="102" t="s">
        <v>27</v>
      </c>
      <c r="F79" s="201">
        <v>20</v>
      </c>
      <c r="G79" s="201">
        <v>3316</v>
      </c>
      <c r="H79" s="102"/>
      <c r="I79" s="118"/>
      <c r="J79" s="119"/>
      <c r="K79" s="143" t="s">
        <v>36</v>
      </c>
      <c r="L79" s="202">
        <v>20</v>
      </c>
      <c r="M79" s="203">
        <v>3316</v>
      </c>
      <c r="N79" s="134" t="s">
        <v>36</v>
      </c>
      <c r="O79" s="144">
        <f>M79-G79</f>
        <v>0</v>
      </c>
      <c r="P79" s="89"/>
    </row>
    <row r="80" spans="1:16" ht="15.75">
      <c r="A80" s="166" t="s">
        <v>252</v>
      </c>
      <c r="B80" s="212" t="s">
        <v>46</v>
      </c>
      <c r="C80" s="99"/>
      <c r="D80" s="102"/>
      <c r="E80" s="102" t="s">
        <v>27</v>
      </c>
      <c r="F80" s="213">
        <v>5</v>
      </c>
      <c r="G80" s="213">
        <v>269</v>
      </c>
      <c r="H80" s="102"/>
      <c r="I80" s="118"/>
      <c r="J80" s="119"/>
      <c r="K80" s="143" t="s">
        <v>36</v>
      </c>
      <c r="L80" s="214">
        <v>5</v>
      </c>
      <c r="M80" s="215">
        <v>269</v>
      </c>
      <c r="N80" s="134" t="s">
        <v>36</v>
      </c>
      <c r="O80" s="144">
        <f>M80-G80</f>
        <v>0</v>
      </c>
      <c r="P80" s="89"/>
    </row>
    <row r="81" spans="1:16" ht="47.25">
      <c r="A81" s="166" t="s">
        <v>253</v>
      </c>
      <c r="B81" s="217" t="s">
        <v>209</v>
      </c>
      <c r="C81" s="99"/>
      <c r="D81" s="102"/>
      <c r="E81" s="102" t="s">
        <v>27</v>
      </c>
      <c r="F81" s="213">
        <v>1</v>
      </c>
      <c r="G81" s="213">
        <v>11089</v>
      </c>
      <c r="H81" s="102"/>
      <c r="I81" s="118"/>
      <c r="J81" s="119"/>
      <c r="K81" s="143" t="s">
        <v>36</v>
      </c>
      <c r="L81" s="214">
        <v>1</v>
      </c>
      <c r="M81" s="215">
        <f>11089+887</f>
        <v>11976</v>
      </c>
      <c r="N81" s="134" t="s">
        <v>36</v>
      </c>
      <c r="O81" s="144">
        <f>M81-G81</f>
        <v>887</v>
      </c>
      <c r="P81" s="89" t="s">
        <v>224</v>
      </c>
    </row>
    <row r="82" spans="1:16" ht="16.5" thickBot="1">
      <c r="A82" s="218"/>
      <c r="B82" s="174" t="s">
        <v>177</v>
      </c>
      <c r="C82" s="100"/>
      <c r="D82" s="103"/>
      <c r="E82" s="103"/>
      <c r="F82" s="175">
        <v>27</v>
      </c>
      <c r="G82" s="175">
        <v>16162</v>
      </c>
      <c r="H82" s="103"/>
      <c r="I82" s="120"/>
      <c r="J82" s="121"/>
      <c r="K82" s="149"/>
      <c r="L82" s="176">
        <v>27</v>
      </c>
      <c r="M82" s="177">
        <f>M78+M79+M80+M81</f>
        <v>17049</v>
      </c>
      <c r="N82" s="133"/>
      <c r="O82" s="149"/>
      <c r="P82" s="153"/>
    </row>
    <row r="83" spans="1:16" ht="15.75" hidden="1">
      <c r="A83" s="219"/>
      <c r="B83" s="220" t="s">
        <v>38</v>
      </c>
      <c r="C83" s="99"/>
      <c r="D83" s="102"/>
      <c r="E83" s="102" t="s">
        <v>59</v>
      </c>
      <c r="F83" s="221"/>
      <c r="G83" s="221"/>
      <c r="H83" s="102"/>
      <c r="I83" s="118"/>
      <c r="J83" s="119"/>
      <c r="K83" s="143"/>
      <c r="L83" s="222"/>
      <c r="M83" s="223"/>
      <c r="N83" s="134"/>
      <c r="O83" s="143"/>
      <c r="P83" s="89"/>
    </row>
    <row r="84" spans="1:16" ht="15.75" hidden="1">
      <c r="A84" s="224"/>
      <c r="B84" s="225" t="s">
        <v>49</v>
      </c>
      <c r="C84" s="99"/>
      <c r="D84" s="102"/>
      <c r="E84" s="102" t="s">
        <v>59</v>
      </c>
      <c r="F84" s="226"/>
      <c r="G84" s="226"/>
      <c r="H84" s="102"/>
      <c r="I84" s="118"/>
      <c r="J84" s="119"/>
      <c r="K84" s="143"/>
      <c r="L84" s="227"/>
      <c r="M84" s="228"/>
      <c r="N84" s="134"/>
      <c r="O84" s="143"/>
      <c r="P84" s="89"/>
    </row>
    <row r="85" spans="1:16" ht="31.5" hidden="1">
      <c r="A85" s="229" t="s">
        <v>178</v>
      </c>
      <c r="B85" s="230" t="s">
        <v>51</v>
      </c>
      <c r="C85" s="99"/>
      <c r="D85" s="102"/>
      <c r="E85" s="102" t="s">
        <v>59</v>
      </c>
      <c r="F85" s="231">
        <v>0</v>
      </c>
      <c r="G85" s="231">
        <v>0</v>
      </c>
      <c r="H85" s="102"/>
      <c r="I85" s="118"/>
      <c r="J85" s="119"/>
      <c r="K85" s="143"/>
      <c r="L85" s="232">
        <v>0</v>
      </c>
      <c r="M85" s="233">
        <v>0</v>
      </c>
      <c r="N85" s="134"/>
      <c r="O85" s="143"/>
      <c r="P85" s="89"/>
    </row>
    <row r="86" spans="1:16" ht="16.5" hidden="1" thickBot="1">
      <c r="A86" s="234"/>
      <c r="B86" s="235" t="s">
        <v>47</v>
      </c>
      <c r="C86" s="100"/>
      <c r="D86" s="103"/>
      <c r="E86" s="103" t="s">
        <v>59</v>
      </c>
      <c r="F86" s="236">
        <v>0</v>
      </c>
      <c r="G86" s="236">
        <v>0</v>
      </c>
      <c r="H86" s="103"/>
      <c r="I86" s="120"/>
      <c r="J86" s="121"/>
      <c r="K86" s="149"/>
      <c r="L86" s="237">
        <v>0</v>
      </c>
      <c r="M86" s="238">
        <v>0</v>
      </c>
      <c r="N86" s="133"/>
      <c r="O86" s="149"/>
      <c r="P86" s="153"/>
    </row>
    <row r="87" spans="1:16" ht="31.5" hidden="1">
      <c r="A87" s="239"/>
      <c r="B87" s="160" t="s">
        <v>179</v>
      </c>
      <c r="C87" s="99"/>
      <c r="D87" s="102"/>
      <c r="E87" s="102" t="s">
        <v>59</v>
      </c>
      <c r="F87" s="240"/>
      <c r="G87" s="240"/>
      <c r="H87" s="102"/>
      <c r="I87" s="118"/>
      <c r="J87" s="119"/>
      <c r="K87" s="143"/>
      <c r="L87" s="241"/>
      <c r="M87" s="242"/>
      <c r="N87" s="134"/>
      <c r="O87" s="143"/>
      <c r="P87" s="89"/>
    </row>
    <row r="88" spans="1:16" ht="15.75">
      <c r="A88" s="243"/>
      <c r="B88" s="244" t="s">
        <v>223</v>
      </c>
      <c r="C88" s="100"/>
      <c r="D88" s="103"/>
      <c r="E88" s="103"/>
      <c r="F88" s="245">
        <v>38</v>
      </c>
      <c r="G88" s="245">
        <v>261197.41199999998</v>
      </c>
      <c r="H88" s="103"/>
      <c r="I88" s="120"/>
      <c r="J88" s="121"/>
      <c r="K88" s="149"/>
      <c r="L88" s="246">
        <v>38</v>
      </c>
      <c r="M88" s="247">
        <v>261197.41199999998</v>
      </c>
      <c r="N88" s="121"/>
      <c r="O88" s="283">
        <f>M88-G88</f>
        <v>0</v>
      </c>
      <c r="P88" s="153"/>
    </row>
    <row r="89" spans="1:16" ht="15.75">
      <c r="A89" s="248"/>
      <c r="B89" s="210" t="s">
        <v>39</v>
      </c>
      <c r="C89" s="99"/>
      <c r="D89" s="102"/>
      <c r="E89" s="102"/>
      <c r="F89" s="249"/>
      <c r="G89" s="249"/>
      <c r="H89" s="102"/>
      <c r="I89" s="118"/>
      <c r="J89" s="119"/>
      <c r="K89" s="143"/>
      <c r="L89" s="250"/>
      <c r="M89" s="251"/>
      <c r="N89" s="119"/>
      <c r="O89" s="143"/>
      <c r="P89" s="89"/>
    </row>
    <row r="90" spans="1:16" ht="15.75">
      <c r="A90" s="248"/>
      <c r="B90" s="210" t="s">
        <v>180</v>
      </c>
      <c r="C90" s="99"/>
      <c r="D90" s="102"/>
      <c r="E90" s="102"/>
      <c r="F90" s="204">
        <v>13.5</v>
      </c>
      <c r="G90" s="240">
        <v>8081</v>
      </c>
      <c r="H90" s="102"/>
      <c r="I90" s="118"/>
      <c r="J90" s="119"/>
      <c r="K90" s="143"/>
      <c r="L90" s="205">
        <v>13.5</v>
      </c>
      <c r="M90" s="242">
        <f>M82/2</f>
        <v>8524.5</v>
      </c>
      <c r="N90" s="119"/>
      <c r="O90" s="144">
        <f>M90-G90</f>
        <v>443.5</v>
      </c>
      <c r="P90" s="89"/>
    </row>
    <row r="91" spans="1:16" ht="15.75">
      <c r="A91" s="248"/>
      <c r="B91" s="210" t="s">
        <v>63</v>
      </c>
      <c r="C91" s="99"/>
      <c r="D91" s="102"/>
      <c r="E91" s="102"/>
      <c r="F91" s="249"/>
      <c r="G91" s="249"/>
      <c r="H91" s="102"/>
      <c r="I91" s="118"/>
      <c r="J91" s="119"/>
      <c r="K91" s="143"/>
      <c r="L91" s="250"/>
      <c r="M91" s="251"/>
      <c r="N91" s="119"/>
      <c r="O91" s="143"/>
      <c r="P91" s="89"/>
    </row>
    <row r="92" spans="1:16" ht="15.75">
      <c r="A92" s="248"/>
      <c r="B92" s="210" t="s">
        <v>180</v>
      </c>
      <c r="C92" s="99"/>
      <c r="D92" s="102"/>
      <c r="E92" s="102"/>
      <c r="F92" s="252">
        <v>0</v>
      </c>
      <c r="G92" s="252">
        <v>0</v>
      </c>
      <c r="H92" s="102"/>
      <c r="I92" s="118"/>
      <c r="J92" s="119"/>
      <c r="K92" s="143"/>
      <c r="L92" s="253">
        <v>0</v>
      </c>
      <c r="M92" s="254">
        <v>0</v>
      </c>
      <c r="N92" s="119"/>
      <c r="O92" s="143"/>
      <c r="P92" s="89"/>
    </row>
    <row r="93" spans="1:16" ht="15.75">
      <c r="A93" s="248"/>
      <c r="B93" s="210"/>
      <c r="C93" s="99"/>
      <c r="D93" s="102"/>
      <c r="E93" s="102"/>
      <c r="F93" s="240"/>
      <c r="G93" s="240"/>
      <c r="H93" s="102"/>
      <c r="I93" s="118"/>
      <c r="J93" s="119"/>
      <c r="K93" s="143"/>
      <c r="L93" s="241"/>
      <c r="M93" s="242"/>
      <c r="N93" s="119"/>
      <c r="O93" s="143"/>
      <c r="P93" s="89"/>
    </row>
    <row r="94" spans="1:16" ht="16.5" thickBot="1">
      <c r="A94" s="255"/>
      <c r="B94" s="256" t="s">
        <v>181</v>
      </c>
      <c r="C94" s="93"/>
      <c r="D94" s="103"/>
      <c r="E94" s="103"/>
      <c r="F94" s="245">
        <v>51.5</v>
      </c>
      <c r="G94" s="245">
        <v>269278.412</v>
      </c>
      <c r="H94" s="103"/>
      <c r="I94" s="120"/>
      <c r="J94" s="121"/>
      <c r="K94" s="149"/>
      <c r="L94" s="246">
        <v>51.5</v>
      </c>
      <c r="M94" s="247">
        <f>M88+M90</f>
        <v>269721.912</v>
      </c>
      <c r="N94" s="121"/>
      <c r="O94" s="142">
        <f>M94-G94</f>
        <v>443.5</v>
      </c>
      <c r="P94" s="153"/>
    </row>
    <row r="95" spans="1:16" ht="15.75">
      <c r="A95" s="62"/>
      <c r="B95" s="87" t="s">
        <v>65</v>
      </c>
      <c r="C95" s="63"/>
      <c r="D95" s="102"/>
      <c r="E95" s="102"/>
      <c r="F95" s="257"/>
      <c r="G95" s="257">
        <v>251034.412</v>
      </c>
      <c r="H95" s="111"/>
      <c r="I95" s="126"/>
      <c r="J95" s="127"/>
      <c r="K95" s="144"/>
      <c r="L95" s="126"/>
      <c r="M95" s="65">
        <v>251034</v>
      </c>
      <c r="N95" s="119"/>
      <c r="O95" s="143"/>
      <c r="P95" s="89"/>
    </row>
    <row r="96" spans="1:16" ht="15.75">
      <c r="A96" s="63"/>
      <c r="B96" s="88" t="s">
        <v>66</v>
      </c>
      <c r="C96" s="63"/>
      <c r="D96" s="102"/>
      <c r="E96" s="102"/>
      <c r="F96" s="258"/>
      <c r="G96" s="257">
        <v>18244</v>
      </c>
      <c r="H96" s="111"/>
      <c r="I96" s="126"/>
      <c r="J96" s="127"/>
      <c r="K96" s="144"/>
      <c r="L96" s="126"/>
      <c r="M96" s="45">
        <f>269722-251034</f>
        <v>18688</v>
      </c>
      <c r="N96" s="137"/>
      <c r="O96" s="150"/>
      <c r="P96" s="89"/>
    </row>
    <row r="97" spans="1:16" ht="15.75">
      <c r="A97" s="63"/>
      <c r="B97" s="88" t="s">
        <v>67</v>
      </c>
      <c r="C97" s="63"/>
      <c r="D97" s="102"/>
      <c r="E97" s="102"/>
      <c r="F97" s="258"/>
      <c r="G97" s="258"/>
      <c r="H97" s="102"/>
      <c r="I97" s="118"/>
      <c r="J97" s="119"/>
      <c r="K97" s="143"/>
      <c r="L97" s="118"/>
      <c r="M97" s="43"/>
      <c r="N97" s="119"/>
      <c r="O97" s="143"/>
      <c r="P97" s="89"/>
    </row>
    <row r="98" spans="1:16" ht="16.5" thickBot="1">
      <c r="A98" s="64"/>
      <c r="B98" s="64" t="s">
        <v>210</v>
      </c>
      <c r="C98" s="64"/>
      <c r="D98" s="64"/>
      <c r="E98" s="64"/>
      <c r="F98" s="64"/>
      <c r="G98" s="109"/>
      <c r="H98" s="64"/>
      <c r="I98" s="128">
        <v>22628</v>
      </c>
      <c r="J98" s="129">
        <v>21124</v>
      </c>
      <c r="K98" s="151"/>
      <c r="L98" s="46"/>
      <c r="M98" s="47"/>
      <c r="N98" s="129"/>
      <c r="O98" s="151"/>
      <c r="P98" s="157"/>
    </row>
    <row r="99" ht="15.75">
      <c r="O99" s="82"/>
    </row>
    <row r="100" spans="2:15" ht="15.75">
      <c r="B100" s="301" t="s">
        <v>69</v>
      </c>
      <c r="C100" s="301"/>
      <c r="D100" s="301"/>
      <c r="E100" s="301"/>
      <c r="F100" s="301"/>
      <c r="G100" s="301"/>
      <c r="H100" s="301"/>
      <c r="I100" s="67"/>
      <c r="J100" s="67"/>
      <c r="K100" s="262"/>
      <c r="L100" s="302" t="s">
        <v>222</v>
      </c>
      <c r="M100" s="302"/>
      <c r="N100" s="302"/>
      <c r="O100" s="302"/>
    </row>
    <row r="101" spans="2:15" ht="12.75" customHeight="1">
      <c r="B101" s="68"/>
      <c r="C101" s="68"/>
      <c r="D101" s="68"/>
      <c r="E101" s="68"/>
      <c r="F101" s="68"/>
      <c r="G101" s="68"/>
      <c r="H101" s="68"/>
      <c r="I101" s="67"/>
      <c r="J101" s="69"/>
      <c r="K101" s="263"/>
      <c r="L101" s="70"/>
      <c r="M101" s="70"/>
      <c r="N101" s="70"/>
      <c r="O101" s="84"/>
    </row>
    <row r="102" spans="2:15" ht="15.75">
      <c r="B102" s="301" t="s">
        <v>227</v>
      </c>
      <c r="C102" s="301"/>
      <c r="D102" s="301"/>
      <c r="E102" s="301"/>
      <c r="F102" s="301"/>
      <c r="G102" s="301"/>
      <c r="H102" s="301"/>
      <c r="I102" s="67"/>
      <c r="J102" s="69"/>
      <c r="K102" s="263"/>
      <c r="L102" s="302" t="s">
        <v>221</v>
      </c>
      <c r="M102" s="302"/>
      <c r="N102" s="302"/>
      <c r="O102" s="302"/>
    </row>
    <row r="103" spans="2:15" ht="10.5" customHeight="1">
      <c r="B103" s="68"/>
      <c r="C103" s="68"/>
      <c r="D103" s="68"/>
      <c r="E103" s="68"/>
      <c r="F103" s="68"/>
      <c r="G103" s="68"/>
      <c r="H103" s="68"/>
      <c r="I103" s="67"/>
      <c r="J103" s="69"/>
      <c r="K103" s="263"/>
      <c r="L103" s="70"/>
      <c r="M103" s="70"/>
      <c r="N103" s="70"/>
      <c r="O103" s="84"/>
    </row>
    <row r="104" spans="2:15" ht="17.25" customHeight="1">
      <c r="B104" s="301" t="s">
        <v>216</v>
      </c>
      <c r="C104" s="301"/>
      <c r="D104" s="301"/>
      <c r="E104" s="301"/>
      <c r="F104" s="301"/>
      <c r="G104" s="301"/>
      <c r="H104" s="301"/>
      <c r="I104" s="67"/>
      <c r="J104" s="69"/>
      <c r="K104" s="263"/>
      <c r="L104" s="302" t="s">
        <v>220</v>
      </c>
      <c r="M104" s="302"/>
      <c r="N104" s="302"/>
      <c r="O104" s="302"/>
    </row>
    <row r="105" spans="2:15" ht="11.25" customHeight="1">
      <c r="B105" s="68"/>
      <c r="C105" s="68"/>
      <c r="D105" s="68"/>
      <c r="E105" s="68"/>
      <c r="F105" s="68"/>
      <c r="G105" s="68"/>
      <c r="H105" s="68"/>
      <c r="I105" s="67"/>
      <c r="J105" s="69"/>
      <c r="K105" s="263"/>
      <c r="L105" s="70"/>
      <c r="M105" s="70"/>
      <c r="N105" s="70"/>
      <c r="O105" s="84"/>
    </row>
    <row r="106" spans="2:15" ht="15.75" customHeight="1">
      <c r="B106" s="301" t="s">
        <v>70</v>
      </c>
      <c r="C106" s="301"/>
      <c r="D106" s="301"/>
      <c r="E106" s="301"/>
      <c r="F106" s="301"/>
      <c r="G106" s="301"/>
      <c r="H106" s="301"/>
      <c r="I106" s="67"/>
      <c r="J106" s="69"/>
      <c r="K106" s="263"/>
      <c r="L106" s="302" t="s">
        <v>218</v>
      </c>
      <c r="M106" s="302"/>
      <c r="N106" s="302"/>
      <c r="O106" s="302"/>
    </row>
    <row r="107" spans="2:15" ht="9.75" customHeight="1">
      <c r="B107" s="68"/>
      <c r="C107" s="71"/>
      <c r="D107" s="68"/>
      <c r="E107" s="68"/>
      <c r="F107" s="68"/>
      <c r="G107" s="68"/>
      <c r="H107" s="68"/>
      <c r="I107" s="67"/>
      <c r="J107" s="67"/>
      <c r="K107" s="262"/>
      <c r="L107" s="70"/>
      <c r="M107" s="70"/>
      <c r="N107" s="70"/>
      <c r="O107" s="84"/>
    </row>
    <row r="108" spans="2:15" ht="14.25" customHeight="1">
      <c r="B108" s="301" t="s">
        <v>217</v>
      </c>
      <c r="C108" s="301"/>
      <c r="D108" s="301"/>
      <c r="E108" s="301"/>
      <c r="F108" s="301"/>
      <c r="G108" s="301"/>
      <c r="H108" s="301"/>
      <c r="I108" s="67"/>
      <c r="J108" s="67"/>
      <c r="K108" s="262"/>
      <c r="L108" s="302" t="s">
        <v>219</v>
      </c>
      <c r="M108" s="302"/>
      <c r="N108" s="302"/>
      <c r="O108" s="302"/>
    </row>
  </sheetData>
  <sheetProtection/>
  <mergeCells count="38">
    <mergeCell ref="B100:H100"/>
    <mergeCell ref="B102:H102"/>
    <mergeCell ref="B104:H104"/>
    <mergeCell ref="B106:H106"/>
    <mergeCell ref="B108:H108"/>
    <mergeCell ref="L100:O100"/>
    <mergeCell ref="L102:O102"/>
    <mergeCell ref="L104:O104"/>
    <mergeCell ref="L106:O106"/>
    <mergeCell ref="L108:O108"/>
    <mergeCell ref="L1:P1"/>
    <mergeCell ref="B3:O3"/>
    <mergeCell ref="B4:N4"/>
    <mergeCell ref="C5:I5"/>
    <mergeCell ref="C8:I8"/>
    <mergeCell ref="E6:H6"/>
    <mergeCell ref="D7:H7"/>
    <mergeCell ref="M2:P2"/>
    <mergeCell ref="A9:A11"/>
    <mergeCell ref="B9:B11"/>
    <mergeCell ref="C9:C11"/>
    <mergeCell ref="D9:D11"/>
    <mergeCell ref="E9:E11"/>
    <mergeCell ref="F9:F11"/>
    <mergeCell ref="G9:G11"/>
    <mergeCell ref="H9:H11"/>
    <mergeCell ref="I9:J10"/>
    <mergeCell ref="K9:K11"/>
    <mergeCell ref="F29:F32"/>
    <mergeCell ref="G29:G32"/>
    <mergeCell ref="L29:L32"/>
    <mergeCell ref="M29:M32"/>
    <mergeCell ref="P9:P11"/>
    <mergeCell ref="L10:L11"/>
    <mergeCell ref="M10:M11"/>
    <mergeCell ref="N10:N11"/>
    <mergeCell ref="L9:N9"/>
    <mergeCell ref="O9:O11"/>
  </mergeCells>
  <printOptions/>
  <pageMargins left="0.5118110236220472" right="0.4724409448818898" top="0.5905511811023623" bottom="0.6299212598425197" header="0.1968503937007874" footer="5.590551181102363"/>
  <pageSetup fitToHeight="5" horizontalDpi="180" verticalDpi="180" orientation="landscape" paperSize="9" scale="54" r:id="rId1"/>
  <rowBreaks count="2" manualBreakCount="2">
    <brk id="32" max="255" man="1"/>
    <brk id="6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13"/>
  <sheetViews>
    <sheetView tabSelected="1" view="pageBreakPreview" zoomScale="80" zoomScaleNormal="70" zoomScaleSheetLayoutView="80" zoomScalePageLayoutView="0" workbookViewId="0" topLeftCell="A2">
      <pane xSplit="8" ySplit="9" topLeftCell="I11" activePane="bottomRight" state="frozen"/>
      <selection pane="topLeft" activeCell="A2" sqref="A2"/>
      <selection pane="topRight" activeCell="I2" sqref="I2"/>
      <selection pane="bottomLeft" activeCell="A10" sqref="A10"/>
      <selection pane="bottomRight" activeCell="A61" sqref="A61"/>
    </sheetView>
  </sheetViews>
  <sheetFormatPr defaultColWidth="9.140625" defaultRowHeight="15" outlineLevelRow="1"/>
  <cols>
    <col min="1" max="1" width="6.00390625" style="1" customWidth="1"/>
    <col min="2" max="2" width="52.7109375" style="1" customWidth="1"/>
    <col min="3" max="3" width="17.57421875" style="1" hidden="1" customWidth="1"/>
    <col min="4" max="4" width="11.421875" style="1" hidden="1" customWidth="1"/>
    <col min="5" max="5" width="7.421875" style="1" customWidth="1"/>
    <col min="6" max="6" width="11.28125" style="1" customWidth="1"/>
    <col min="7" max="7" width="11.00390625" style="1" customWidth="1"/>
    <col min="8" max="8" width="8.8515625" style="1" customWidth="1"/>
    <col min="9" max="9" width="13.00390625" style="1" bestFit="1" customWidth="1"/>
    <col min="10" max="10" width="12.00390625" style="1" customWidth="1"/>
    <col min="11" max="11" width="14.28125" style="264" customWidth="1"/>
    <col min="12" max="12" width="12.140625" style="1" customWidth="1"/>
    <col min="13" max="13" width="11.28125" style="1" customWidth="1"/>
    <col min="14" max="14" width="17.7109375" style="4" customWidth="1"/>
    <col min="15" max="15" width="14.140625" style="75" customWidth="1"/>
    <col min="16" max="16" width="32.8515625" style="1" customWidth="1"/>
    <col min="17" max="16384" width="9.140625" style="1" customWidth="1"/>
  </cols>
  <sheetData>
    <row r="1" spans="12:16" ht="55.5" customHeight="1">
      <c r="L1" s="311" t="s">
        <v>0</v>
      </c>
      <c r="M1" s="311"/>
      <c r="N1" s="311"/>
      <c r="O1" s="311"/>
      <c r="P1" s="311"/>
    </row>
    <row r="2" spans="12:16" ht="24.75" customHeight="1">
      <c r="L2" s="59"/>
      <c r="M2" s="295" t="s">
        <v>214</v>
      </c>
      <c r="N2" s="295"/>
      <c r="O2" s="295"/>
      <c r="P2" s="295"/>
    </row>
    <row r="3" spans="2:15" ht="18.75">
      <c r="B3" s="312" t="s">
        <v>1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</row>
    <row r="4" spans="2:14" ht="15.75">
      <c r="B4" s="297" t="s">
        <v>2</v>
      </c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</row>
    <row r="5" spans="2:12" ht="14.25" customHeight="1">
      <c r="B5" s="2"/>
      <c r="C5" s="311" t="s">
        <v>3</v>
      </c>
      <c r="D5" s="311"/>
      <c r="E5" s="311"/>
      <c r="F5" s="311"/>
      <c r="G5" s="311"/>
      <c r="H5" s="311"/>
      <c r="I5" s="311"/>
      <c r="J5" s="2"/>
      <c r="K5" s="265"/>
      <c r="L5" s="2"/>
    </row>
    <row r="6" spans="2:12" ht="15" customHeight="1">
      <c r="B6" s="2"/>
      <c r="C6" s="2"/>
      <c r="D6" s="2"/>
      <c r="E6" s="314" t="s">
        <v>71</v>
      </c>
      <c r="F6" s="314"/>
      <c r="G6" s="314"/>
      <c r="H6" s="314"/>
      <c r="I6" s="2"/>
      <c r="J6" s="2"/>
      <c r="K6" s="265"/>
      <c r="L6" s="2"/>
    </row>
    <row r="7" spans="3:15" ht="15.75">
      <c r="C7" s="3"/>
      <c r="D7" s="300" t="s">
        <v>4</v>
      </c>
      <c r="E7" s="300"/>
      <c r="F7" s="300"/>
      <c r="G7" s="300"/>
      <c r="H7" s="300"/>
      <c r="I7" s="3"/>
      <c r="J7" s="3"/>
      <c r="K7" s="266"/>
      <c r="L7" s="3"/>
      <c r="M7" s="3"/>
      <c r="N7" s="272"/>
      <c r="O7" s="76"/>
    </row>
    <row r="8" spans="3:9" ht="13.5" thickBot="1">
      <c r="C8" s="313" t="s">
        <v>5</v>
      </c>
      <c r="D8" s="313"/>
      <c r="E8" s="313"/>
      <c r="F8" s="313"/>
      <c r="G8" s="313"/>
      <c r="H8" s="313"/>
      <c r="I8" s="313"/>
    </row>
    <row r="9" spans="1:17" ht="87" customHeight="1">
      <c r="A9" s="291" t="s">
        <v>6</v>
      </c>
      <c r="B9" s="292" t="s">
        <v>7</v>
      </c>
      <c r="C9" s="292" t="s">
        <v>8</v>
      </c>
      <c r="D9" s="292" t="s">
        <v>9</v>
      </c>
      <c r="E9" s="292" t="s">
        <v>10</v>
      </c>
      <c r="F9" s="292" t="s">
        <v>11</v>
      </c>
      <c r="G9" s="292" t="s">
        <v>12</v>
      </c>
      <c r="H9" s="292" t="s">
        <v>13</v>
      </c>
      <c r="I9" s="292" t="s">
        <v>14</v>
      </c>
      <c r="J9" s="292"/>
      <c r="K9" s="306" t="s">
        <v>15</v>
      </c>
      <c r="L9" s="292" t="s">
        <v>16</v>
      </c>
      <c r="M9" s="292"/>
      <c r="N9" s="292"/>
      <c r="O9" s="292" t="s">
        <v>17</v>
      </c>
      <c r="P9" s="293" t="s">
        <v>18</v>
      </c>
      <c r="Q9" s="4"/>
    </row>
    <row r="10" spans="1:17" ht="57.75" customHeight="1">
      <c r="A10" s="288"/>
      <c r="B10" s="289"/>
      <c r="C10" s="289"/>
      <c r="D10" s="289"/>
      <c r="E10" s="289"/>
      <c r="F10" s="289"/>
      <c r="G10" s="289"/>
      <c r="H10" s="289"/>
      <c r="I10" s="289"/>
      <c r="J10" s="289"/>
      <c r="K10" s="307"/>
      <c r="L10" s="289" t="s">
        <v>19</v>
      </c>
      <c r="M10" s="289" t="s">
        <v>20</v>
      </c>
      <c r="N10" s="289" t="s">
        <v>21</v>
      </c>
      <c r="O10" s="289"/>
      <c r="P10" s="290"/>
      <c r="Q10" s="4"/>
    </row>
    <row r="11" spans="1:17" ht="37.5" customHeight="1">
      <c r="A11" s="288"/>
      <c r="B11" s="289"/>
      <c r="C11" s="289"/>
      <c r="D11" s="289"/>
      <c r="E11" s="289"/>
      <c r="F11" s="289"/>
      <c r="G11" s="289"/>
      <c r="H11" s="289"/>
      <c r="I11" s="5" t="s">
        <v>22</v>
      </c>
      <c r="J11" s="5" t="s">
        <v>23</v>
      </c>
      <c r="K11" s="307"/>
      <c r="L11" s="289"/>
      <c r="M11" s="289"/>
      <c r="N11" s="289"/>
      <c r="O11" s="289"/>
      <c r="P11" s="290"/>
      <c r="Q11" s="4"/>
    </row>
    <row r="12" spans="1:17" ht="15.75">
      <c r="A12" s="6">
        <v>1</v>
      </c>
      <c r="B12" s="7">
        <v>2</v>
      </c>
      <c r="C12" s="7">
        <v>3</v>
      </c>
      <c r="D12" s="7">
        <v>4</v>
      </c>
      <c r="E12" s="7"/>
      <c r="F12" s="7">
        <v>5</v>
      </c>
      <c r="G12" s="7">
        <v>6</v>
      </c>
      <c r="H12" s="7">
        <v>7</v>
      </c>
      <c r="I12" s="7">
        <v>8</v>
      </c>
      <c r="J12" s="7">
        <v>9</v>
      </c>
      <c r="K12" s="267">
        <v>10</v>
      </c>
      <c r="L12" s="7">
        <v>11</v>
      </c>
      <c r="M12" s="7">
        <v>12</v>
      </c>
      <c r="N12" s="7">
        <v>13</v>
      </c>
      <c r="O12" s="72">
        <v>14</v>
      </c>
      <c r="P12" s="8">
        <v>15</v>
      </c>
      <c r="Q12" s="4"/>
    </row>
    <row r="13" spans="1:17" ht="20.25" customHeight="1">
      <c r="A13" s="6"/>
      <c r="B13" s="10" t="s">
        <v>24</v>
      </c>
      <c r="C13" s="7"/>
      <c r="D13" s="7"/>
      <c r="E13" s="7"/>
      <c r="F13" s="7"/>
      <c r="G13" s="7"/>
      <c r="H13" s="7"/>
      <c r="I13" s="7"/>
      <c r="J13" s="7"/>
      <c r="K13" s="267"/>
      <c r="L13" s="7"/>
      <c r="M13" s="7"/>
      <c r="N13" s="7"/>
      <c r="O13" s="72"/>
      <c r="P13" s="8"/>
      <c r="Q13" s="4"/>
    </row>
    <row r="14" spans="1:17" ht="15.75">
      <c r="A14" s="6"/>
      <c r="B14" s="10" t="s">
        <v>25</v>
      </c>
      <c r="C14" s="7"/>
      <c r="D14" s="7"/>
      <c r="E14" s="7"/>
      <c r="F14" s="7"/>
      <c r="G14" s="7"/>
      <c r="H14" s="7"/>
      <c r="I14" s="7"/>
      <c r="J14" s="7"/>
      <c r="K14" s="267"/>
      <c r="L14" s="7"/>
      <c r="M14" s="7"/>
      <c r="N14" s="7"/>
      <c r="O14" s="72"/>
      <c r="P14" s="8"/>
      <c r="Q14" s="4"/>
    </row>
    <row r="15" spans="1:17" ht="15.75">
      <c r="A15" s="6" t="s">
        <v>254</v>
      </c>
      <c r="B15" s="15" t="s">
        <v>28</v>
      </c>
      <c r="C15" s="7"/>
      <c r="D15" s="7"/>
      <c r="E15" s="12" t="s">
        <v>27</v>
      </c>
      <c r="F15" s="7">
        <v>1</v>
      </c>
      <c r="G15" s="7">
        <v>4323</v>
      </c>
      <c r="H15" s="7"/>
      <c r="I15" s="7"/>
      <c r="J15" s="7"/>
      <c r="K15" s="267" t="s">
        <v>36</v>
      </c>
      <c r="L15" s="7">
        <v>1</v>
      </c>
      <c r="M15" s="7">
        <v>4323</v>
      </c>
      <c r="N15" s="7" t="s">
        <v>36</v>
      </c>
      <c r="O15" s="72">
        <f>M15-G15</f>
        <v>0</v>
      </c>
      <c r="P15" s="8"/>
      <c r="Q15" s="4"/>
    </row>
    <row r="16" spans="1:17" ht="15.75">
      <c r="A16" s="6" t="s">
        <v>228</v>
      </c>
      <c r="B16" s="15" t="s">
        <v>28</v>
      </c>
      <c r="C16" s="7"/>
      <c r="D16" s="7"/>
      <c r="E16" s="12" t="s">
        <v>27</v>
      </c>
      <c r="F16" s="7">
        <v>1</v>
      </c>
      <c r="G16" s="7">
        <v>1205</v>
      </c>
      <c r="H16" s="7"/>
      <c r="I16" s="7"/>
      <c r="J16" s="7"/>
      <c r="K16" s="267" t="s">
        <v>36</v>
      </c>
      <c r="L16" s="7">
        <v>1</v>
      </c>
      <c r="M16" s="7">
        <v>1205</v>
      </c>
      <c r="N16" s="7" t="s">
        <v>36</v>
      </c>
      <c r="O16" s="72">
        <f aca="true" t="shared" si="0" ref="O16:O27">M16-G16</f>
        <v>0</v>
      </c>
      <c r="P16" s="8"/>
      <c r="Q16" s="4"/>
    </row>
    <row r="17" spans="1:17" ht="30">
      <c r="A17" s="6" t="s">
        <v>229</v>
      </c>
      <c r="B17" s="56" t="s">
        <v>72</v>
      </c>
      <c r="C17" s="7"/>
      <c r="D17" s="7"/>
      <c r="E17" s="12" t="s">
        <v>27</v>
      </c>
      <c r="F17" s="7">
        <v>2</v>
      </c>
      <c r="G17" s="7">
        <v>620</v>
      </c>
      <c r="H17" s="7"/>
      <c r="I17" s="7"/>
      <c r="J17" s="7"/>
      <c r="K17" s="267" t="s">
        <v>36</v>
      </c>
      <c r="L17" s="7">
        <v>2</v>
      </c>
      <c r="M17" s="7">
        <v>620</v>
      </c>
      <c r="N17" s="7" t="s">
        <v>36</v>
      </c>
      <c r="O17" s="72">
        <f t="shared" si="0"/>
        <v>0</v>
      </c>
      <c r="P17" s="55"/>
      <c r="Q17" s="4"/>
    </row>
    <row r="18" spans="1:17" ht="30">
      <c r="A18" s="6" t="s">
        <v>230</v>
      </c>
      <c r="B18" s="56" t="s">
        <v>73</v>
      </c>
      <c r="C18" s="7"/>
      <c r="D18" s="7"/>
      <c r="E18" s="12" t="s">
        <v>27</v>
      </c>
      <c r="F18" s="7">
        <v>3</v>
      </c>
      <c r="G18" s="7">
        <v>1034</v>
      </c>
      <c r="H18" s="7"/>
      <c r="I18" s="7"/>
      <c r="J18" s="7"/>
      <c r="K18" s="267" t="s">
        <v>211</v>
      </c>
      <c r="L18" s="7">
        <v>3</v>
      </c>
      <c r="M18" s="7">
        <v>1034</v>
      </c>
      <c r="N18" s="7" t="s">
        <v>211</v>
      </c>
      <c r="O18" s="72">
        <f t="shared" si="0"/>
        <v>0</v>
      </c>
      <c r="P18" s="55"/>
      <c r="Q18" s="4"/>
    </row>
    <row r="19" spans="1:17" ht="30">
      <c r="A19" s="6" t="s">
        <v>231</v>
      </c>
      <c r="B19" s="56" t="s">
        <v>74</v>
      </c>
      <c r="C19" s="7"/>
      <c r="D19" s="7"/>
      <c r="E19" s="12" t="s">
        <v>27</v>
      </c>
      <c r="F19" s="7">
        <v>1</v>
      </c>
      <c r="G19" s="7">
        <v>963</v>
      </c>
      <c r="H19" s="7"/>
      <c r="I19" s="7"/>
      <c r="J19" s="7"/>
      <c r="K19" s="267" t="s">
        <v>211</v>
      </c>
      <c r="L19" s="7">
        <v>1</v>
      </c>
      <c r="M19" s="7">
        <v>963</v>
      </c>
      <c r="N19" s="7" t="s">
        <v>211</v>
      </c>
      <c r="O19" s="72">
        <f t="shared" si="0"/>
        <v>0</v>
      </c>
      <c r="P19" s="55"/>
      <c r="Q19" s="4"/>
    </row>
    <row r="20" spans="1:17" ht="30">
      <c r="A20" s="6" t="s">
        <v>232</v>
      </c>
      <c r="B20" s="56" t="s">
        <v>75</v>
      </c>
      <c r="C20" s="7"/>
      <c r="D20" s="7"/>
      <c r="E20" s="12" t="s">
        <v>27</v>
      </c>
      <c r="F20" s="7">
        <v>1</v>
      </c>
      <c r="G20" s="7">
        <v>1696</v>
      </c>
      <c r="H20" s="7"/>
      <c r="I20" s="7"/>
      <c r="J20" s="7"/>
      <c r="K20" s="267" t="s">
        <v>211</v>
      </c>
      <c r="L20" s="7">
        <v>1</v>
      </c>
      <c r="M20" s="7">
        <v>1696</v>
      </c>
      <c r="N20" s="7" t="s">
        <v>211</v>
      </c>
      <c r="O20" s="72">
        <f t="shared" si="0"/>
        <v>0</v>
      </c>
      <c r="P20" s="55"/>
      <c r="Q20" s="4"/>
    </row>
    <row r="21" spans="1:17" ht="30">
      <c r="A21" s="6" t="s">
        <v>255</v>
      </c>
      <c r="B21" s="56" t="s">
        <v>76</v>
      </c>
      <c r="C21" s="7"/>
      <c r="D21" s="7"/>
      <c r="E21" s="12" t="s">
        <v>27</v>
      </c>
      <c r="F21" s="7">
        <v>4</v>
      </c>
      <c r="G21" s="7">
        <v>4521</v>
      </c>
      <c r="H21" s="7"/>
      <c r="I21" s="7"/>
      <c r="J21" s="7"/>
      <c r="K21" s="267" t="s">
        <v>211</v>
      </c>
      <c r="L21" s="7">
        <v>4</v>
      </c>
      <c r="M21" s="7">
        <v>4521</v>
      </c>
      <c r="N21" s="7" t="s">
        <v>211</v>
      </c>
      <c r="O21" s="72">
        <f t="shared" si="0"/>
        <v>0</v>
      </c>
      <c r="P21" s="55"/>
      <c r="Q21" s="4"/>
    </row>
    <row r="22" spans="1:17" ht="30">
      <c r="A22" s="6" t="s">
        <v>233</v>
      </c>
      <c r="B22" s="56" t="s">
        <v>77</v>
      </c>
      <c r="C22" s="7"/>
      <c r="D22" s="7"/>
      <c r="E22" s="12" t="s">
        <v>27</v>
      </c>
      <c r="F22" s="7">
        <v>1</v>
      </c>
      <c r="G22" s="7">
        <v>3609</v>
      </c>
      <c r="H22" s="7"/>
      <c r="I22" s="7"/>
      <c r="J22" s="7"/>
      <c r="K22" s="267" t="s">
        <v>211</v>
      </c>
      <c r="L22" s="7">
        <v>1</v>
      </c>
      <c r="M22" s="7">
        <v>3609</v>
      </c>
      <c r="N22" s="7" t="s">
        <v>211</v>
      </c>
      <c r="O22" s="72">
        <f t="shared" si="0"/>
        <v>0</v>
      </c>
      <c r="P22" s="55"/>
      <c r="Q22" s="4"/>
    </row>
    <row r="23" spans="1:17" ht="30">
      <c r="A23" s="6" t="s">
        <v>234</v>
      </c>
      <c r="B23" s="56" t="s">
        <v>78</v>
      </c>
      <c r="C23" s="7"/>
      <c r="D23" s="7"/>
      <c r="E23" s="12" t="s">
        <v>27</v>
      </c>
      <c r="F23" s="7">
        <v>3</v>
      </c>
      <c r="G23" s="7">
        <v>308</v>
      </c>
      <c r="H23" s="7"/>
      <c r="I23" s="7"/>
      <c r="J23" s="7"/>
      <c r="K23" s="267" t="s">
        <v>211</v>
      </c>
      <c r="L23" s="7">
        <v>3</v>
      </c>
      <c r="M23" s="7">
        <v>308</v>
      </c>
      <c r="N23" s="7" t="s">
        <v>211</v>
      </c>
      <c r="O23" s="72">
        <f t="shared" si="0"/>
        <v>0</v>
      </c>
      <c r="P23" s="55"/>
      <c r="Q23" s="4"/>
    </row>
    <row r="24" spans="1:17" ht="30">
      <c r="A24" s="315" t="s">
        <v>235</v>
      </c>
      <c r="B24" s="56" t="s">
        <v>79</v>
      </c>
      <c r="C24" s="7"/>
      <c r="D24" s="7"/>
      <c r="E24" s="12" t="s">
        <v>27</v>
      </c>
      <c r="F24" s="7">
        <v>5</v>
      </c>
      <c r="G24" s="7">
        <v>658</v>
      </c>
      <c r="H24" s="7"/>
      <c r="I24" s="7"/>
      <c r="J24" s="7"/>
      <c r="K24" s="267" t="s">
        <v>36</v>
      </c>
      <c r="L24" s="7">
        <v>5</v>
      </c>
      <c r="M24" s="7">
        <v>658</v>
      </c>
      <c r="N24" s="7" t="s">
        <v>36</v>
      </c>
      <c r="O24" s="72">
        <f t="shared" si="0"/>
        <v>0</v>
      </c>
      <c r="P24" s="55"/>
      <c r="Q24" s="4"/>
    </row>
    <row r="25" spans="1:17" ht="45">
      <c r="A25" s="6" t="s">
        <v>236</v>
      </c>
      <c r="B25" s="56" t="s">
        <v>80</v>
      </c>
      <c r="C25" s="7"/>
      <c r="D25" s="7"/>
      <c r="E25" s="12" t="s">
        <v>27</v>
      </c>
      <c r="F25" s="7">
        <v>1</v>
      </c>
      <c r="G25" s="7">
        <v>2210</v>
      </c>
      <c r="H25" s="7"/>
      <c r="I25" s="7"/>
      <c r="J25" s="7"/>
      <c r="K25" s="267" t="s">
        <v>211</v>
      </c>
      <c r="L25" s="7">
        <v>1</v>
      </c>
      <c r="M25" s="7">
        <v>2210</v>
      </c>
      <c r="N25" s="7" t="s">
        <v>211</v>
      </c>
      <c r="O25" s="72">
        <f t="shared" si="0"/>
        <v>0</v>
      </c>
      <c r="P25" s="55"/>
      <c r="Q25" s="4"/>
    </row>
    <row r="26" spans="1:17" ht="45">
      <c r="A26" s="6" t="s">
        <v>237</v>
      </c>
      <c r="B26" s="56" t="s">
        <v>81</v>
      </c>
      <c r="C26" s="7"/>
      <c r="D26" s="7"/>
      <c r="E26" s="12" t="s">
        <v>27</v>
      </c>
      <c r="F26" s="7">
        <v>1</v>
      </c>
      <c r="G26" s="7">
        <v>3863</v>
      </c>
      <c r="H26" s="7"/>
      <c r="I26" s="7"/>
      <c r="J26" s="7"/>
      <c r="K26" s="267" t="s">
        <v>211</v>
      </c>
      <c r="L26" s="7">
        <v>1</v>
      </c>
      <c r="M26" s="7">
        <v>3863</v>
      </c>
      <c r="N26" s="7" t="s">
        <v>211</v>
      </c>
      <c r="O26" s="72">
        <f t="shared" si="0"/>
        <v>0</v>
      </c>
      <c r="P26" s="55"/>
      <c r="Q26" s="4"/>
    </row>
    <row r="27" spans="1:17" ht="15.75">
      <c r="A27" s="6" t="s">
        <v>256</v>
      </c>
      <c r="B27" s="56" t="s">
        <v>82</v>
      </c>
      <c r="C27" s="7"/>
      <c r="D27" s="7"/>
      <c r="E27" s="12" t="s">
        <v>27</v>
      </c>
      <c r="F27" s="7">
        <v>1</v>
      </c>
      <c r="G27" s="7">
        <v>3280</v>
      </c>
      <c r="H27" s="7"/>
      <c r="I27" s="7"/>
      <c r="J27" s="7"/>
      <c r="K27" s="267" t="s">
        <v>36</v>
      </c>
      <c r="L27" s="7">
        <v>1</v>
      </c>
      <c r="M27" s="7">
        <v>3280</v>
      </c>
      <c r="N27" s="7" t="s">
        <v>36</v>
      </c>
      <c r="O27" s="72">
        <f t="shared" si="0"/>
        <v>0</v>
      </c>
      <c r="P27" s="55"/>
      <c r="Q27" s="4"/>
    </row>
    <row r="28" spans="1:17" ht="15.75">
      <c r="A28" s="9"/>
      <c r="B28" s="17" t="s">
        <v>29</v>
      </c>
      <c r="C28" s="18"/>
      <c r="D28" s="19"/>
      <c r="E28" s="19"/>
      <c r="F28" s="26">
        <f>SUM(F15:F27)</f>
        <v>25</v>
      </c>
      <c r="G28" s="26">
        <f aca="true" t="shared" si="1" ref="G28:O28">SUM(G15:G27)</f>
        <v>28290</v>
      </c>
      <c r="H28" s="26">
        <f t="shared" si="1"/>
        <v>0</v>
      </c>
      <c r="I28" s="26">
        <f t="shared" si="1"/>
        <v>0</v>
      </c>
      <c r="J28" s="26">
        <f t="shared" si="1"/>
        <v>0</v>
      </c>
      <c r="K28" s="268">
        <f t="shared" si="1"/>
        <v>0</v>
      </c>
      <c r="L28" s="26">
        <f t="shared" si="1"/>
        <v>25</v>
      </c>
      <c r="M28" s="26">
        <f>SUM(M15:M27)</f>
        <v>28290</v>
      </c>
      <c r="N28" s="273">
        <f t="shared" si="1"/>
        <v>0</v>
      </c>
      <c r="O28" s="279">
        <f t="shared" si="1"/>
        <v>0</v>
      </c>
      <c r="P28" s="26"/>
      <c r="Q28" s="4"/>
    </row>
    <row r="29" spans="1:16" ht="15.75" outlineLevel="1">
      <c r="A29" s="9"/>
      <c r="B29" s="10" t="s">
        <v>30</v>
      </c>
      <c r="C29" s="11"/>
      <c r="D29" s="12"/>
      <c r="E29" s="12"/>
      <c r="F29" s="12"/>
      <c r="G29" s="12"/>
      <c r="H29" s="12"/>
      <c r="I29" s="12"/>
      <c r="J29" s="12"/>
      <c r="K29" s="267"/>
      <c r="L29" s="12"/>
      <c r="M29" s="12"/>
      <c r="N29" s="7"/>
      <c r="O29" s="66"/>
      <c r="P29" s="8"/>
    </row>
    <row r="30" spans="1:16" ht="15.75" outlineLevel="1">
      <c r="A30" s="9"/>
      <c r="B30" s="10" t="s">
        <v>31</v>
      </c>
      <c r="C30" s="13"/>
      <c r="D30" s="12"/>
      <c r="E30" s="12"/>
      <c r="F30" s="12"/>
      <c r="G30" s="12"/>
      <c r="H30" s="12"/>
      <c r="I30" s="12"/>
      <c r="J30" s="12"/>
      <c r="K30" s="267"/>
      <c r="L30" s="12"/>
      <c r="M30" s="12"/>
      <c r="N30" s="7"/>
      <c r="O30" s="66"/>
      <c r="P30" s="8"/>
    </row>
    <row r="31" spans="1:16" ht="15.75" outlineLevel="1">
      <c r="A31" s="9"/>
      <c r="B31" s="10" t="s">
        <v>32</v>
      </c>
      <c r="C31" s="13"/>
      <c r="D31" s="12"/>
      <c r="E31" s="12"/>
      <c r="F31" s="12"/>
      <c r="G31" s="12"/>
      <c r="H31" s="12"/>
      <c r="I31" s="12"/>
      <c r="J31" s="12"/>
      <c r="K31" s="267"/>
      <c r="L31" s="12"/>
      <c r="M31" s="12"/>
      <c r="N31" s="7"/>
      <c r="O31" s="66"/>
      <c r="P31" s="8"/>
    </row>
    <row r="32" spans="1:16" ht="31.5" customHeight="1" outlineLevel="1">
      <c r="A32" s="14" t="s">
        <v>257</v>
      </c>
      <c r="B32" s="23" t="s">
        <v>83</v>
      </c>
      <c r="C32" s="308" t="s">
        <v>26</v>
      </c>
      <c r="D32" s="12"/>
      <c r="E32" s="12" t="s">
        <v>27</v>
      </c>
      <c r="F32" s="12">
        <v>1</v>
      </c>
      <c r="G32" s="24">
        <v>88660</v>
      </c>
      <c r="H32" s="12"/>
      <c r="I32" s="12"/>
      <c r="J32" s="12"/>
      <c r="K32" s="267" t="s">
        <v>211</v>
      </c>
      <c r="L32" s="24">
        <v>1</v>
      </c>
      <c r="M32" s="24">
        <v>88660</v>
      </c>
      <c r="N32" s="7" t="str">
        <f>K32</f>
        <v>амортизация</v>
      </c>
      <c r="O32" s="73">
        <f>M32-G32</f>
        <v>0</v>
      </c>
      <c r="P32" s="8"/>
    </row>
    <row r="33" spans="1:16" ht="44.25" customHeight="1" outlineLevel="1">
      <c r="A33" s="14" t="s">
        <v>258</v>
      </c>
      <c r="B33" s="23" t="s">
        <v>84</v>
      </c>
      <c r="C33" s="309"/>
      <c r="D33" s="12"/>
      <c r="E33" s="12" t="s">
        <v>27</v>
      </c>
      <c r="F33" s="12">
        <v>1</v>
      </c>
      <c r="G33" s="24">
        <v>28100</v>
      </c>
      <c r="H33" s="12"/>
      <c r="I33" s="12"/>
      <c r="J33" s="12"/>
      <c r="K33" s="267" t="s">
        <v>211</v>
      </c>
      <c r="L33" s="24">
        <v>1</v>
      </c>
      <c r="M33" s="24">
        <v>28100</v>
      </c>
      <c r="N33" s="7" t="str">
        <f>K33</f>
        <v>амортизация</v>
      </c>
      <c r="O33" s="73">
        <f>M33-G33</f>
        <v>0</v>
      </c>
      <c r="P33" s="8"/>
    </row>
    <row r="34" spans="1:16" ht="33.75" customHeight="1" outlineLevel="1">
      <c r="A34" s="14" t="s">
        <v>259</v>
      </c>
      <c r="B34" s="23" t="s">
        <v>85</v>
      </c>
      <c r="C34" s="309"/>
      <c r="D34" s="12"/>
      <c r="E34" s="12" t="s">
        <v>27</v>
      </c>
      <c r="F34" s="12">
        <v>26</v>
      </c>
      <c r="G34" s="24">
        <v>14414</v>
      </c>
      <c r="H34" s="12"/>
      <c r="I34" s="12"/>
      <c r="J34" s="12"/>
      <c r="K34" s="267" t="s">
        <v>211</v>
      </c>
      <c r="L34" s="24">
        <v>26</v>
      </c>
      <c r="M34" s="24">
        <v>14414</v>
      </c>
      <c r="N34" s="7" t="str">
        <f>K34</f>
        <v>амортизация</v>
      </c>
      <c r="O34" s="73"/>
      <c r="P34" s="8"/>
    </row>
    <row r="35" spans="1:16" ht="52.5" customHeight="1" outlineLevel="1">
      <c r="A35" s="14" t="s">
        <v>260</v>
      </c>
      <c r="B35" s="23" t="s">
        <v>86</v>
      </c>
      <c r="C35" s="13"/>
      <c r="D35" s="12"/>
      <c r="E35" s="12" t="s">
        <v>27</v>
      </c>
      <c r="F35" s="12">
        <v>1</v>
      </c>
      <c r="G35" s="24">
        <v>7160</v>
      </c>
      <c r="H35" s="12"/>
      <c r="I35" s="12"/>
      <c r="J35" s="12"/>
      <c r="K35" s="267" t="s">
        <v>211</v>
      </c>
      <c r="L35" s="24">
        <f>'[2]Исполнение ИП вода ДАРЕМ'!X31</f>
        <v>1</v>
      </c>
      <c r="M35" s="24">
        <v>7160</v>
      </c>
      <c r="N35" s="7" t="str">
        <f>K35</f>
        <v>амортизация</v>
      </c>
      <c r="O35" s="73">
        <f>M35-G35</f>
        <v>0</v>
      </c>
      <c r="P35" s="8"/>
    </row>
    <row r="36" spans="1:16" ht="36" customHeight="1" outlineLevel="1">
      <c r="A36" s="14" t="s">
        <v>241</v>
      </c>
      <c r="B36" s="23" t="s">
        <v>87</v>
      </c>
      <c r="C36" s="13"/>
      <c r="D36" s="12"/>
      <c r="E36" s="12" t="s">
        <v>27</v>
      </c>
      <c r="F36" s="12">
        <v>1</v>
      </c>
      <c r="G36" s="24">
        <v>7160</v>
      </c>
      <c r="H36" s="12"/>
      <c r="I36" s="12"/>
      <c r="J36" s="12"/>
      <c r="K36" s="267" t="s">
        <v>211</v>
      </c>
      <c r="L36" s="24">
        <v>1</v>
      </c>
      <c r="M36" s="24">
        <v>7160</v>
      </c>
      <c r="N36" s="7" t="str">
        <f>K36</f>
        <v>амортизация</v>
      </c>
      <c r="O36" s="73">
        <f>M36-G36</f>
        <v>0</v>
      </c>
      <c r="P36" s="8"/>
    </row>
    <row r="37" spans="1:16" ht="15.75">
      <c r="A37" s="9"/>
      <c r="B37" s="17" t="s">
        <v>33</v>
      </c>
      <c r="C37" s="18"/>
      <c r="D37" s="19"/>
      <c r="E37" s="19"/>
      <c r="F37" s="26">
        <f>SUM(F32:F36)</f>
        <v>30</v>
      </c>
      <c r="G37" s="26">
        <f>SUM(G32:G36)</f>
        <v>145494</v>
      </c>
      <c r="H37" s="19"/>
      <c r="I37" s="19"/>
      <c r="J37" s="19"/>
      <c r="K37" s="269"/>
      <c r="L37" s="26">
        <f>SUM(L32:L36)</f>
        <v>30</v>
      </c>
      <c r="M37" s="26">
        <f>SUM(M32:M36)</f>
        <v>145494</v>
      </c>
      <c r="N37" s="274"/>
      <c r="O37" s="279">
        <f>M37-G37</f>
        <v>0</v>
      </c>
      <c r="P37" s="22"/>
    </row>
    <row r="38" spans="1:16" ht="15.75" outlineLevel="1">
      <c r="A38" s="9"/>
      <c r="B38" s="10" t="s">
        <v>34</v>
      </c>
      <c r="C38" s="11"/>
      <c r="D38" s="12"/>
      <c r="E38" s="12"/>
      <c r="F38" s="12"/>
      <c r="G38" s="12"/>
      <c r="H38" s="12"/>
      <c r="I38" s="12"/>
      <c r="J38" s="12"/>
      <c r="K38" s="267"/>
      <c r="L38" s="12"/>
      <c r="M38" s="12"/>
      <c r="N38" s="7"/>
      <c r="O38" s="66"/>
      <c r="P38" s="8"/>
    </row>
    <row r="39" spans="1:16" ht="15.75" outlineLevel="1">
      <c r="A39" s="9"/>
      <c r="B39" s="10" t="s">
        <v>35</v>
      </c>
      <c r="C39" s="13"/>
      <c r="D39" s="12"/>
      <c r="E39" s="12"/>
      <c r="F39" s="12"/>
      <c r="G39" s="12"/>
      <c r="H39" s="12"/>
      <c r="I39" s="12"/>
      <c r="J39" s="12"/>
      <c r="K39" s="267"/>
      <c r="L39" s="12"/>
      <c r="M39" s="12"/>
      <c r="N39" s="7"/>
      <c r="O39" s="66"/>
      <c r="P39" s="8"/>
    </row>
    <row r="40" spans="1:16" ht="31.5" outlineLevel="1">
      <c r="A40" s="14" t="s">
        <v>250</v>
      </c>
      <c r="B40" s="15" t="s">
        <v>88</v>
      </c>
      <c r="C40" s="54"/>
      <c r="D40" s="12"/>
      <c r="E40" s="12" t="s">
        <v>27</v>
      </c>
      <c r="F40" s="12">
        <v>2</v>
      </c>
      <c r="G40" s="16">
        <v>22242</v>
      </c>
      <c r="H40" s="12"/>
      <c r="I40" s="12"/>
      <c r="J40" s="12"/>
      <c r="K40" s="267" t="s">
        <v>212</v>
      </c>
      <c r="L40" s="16">
        <v>2</v>
      </c>
      <c r="M40" s="16">
        <v>22242</v>
      </c>
      <c r="N40" s="7" t="str">
        <f>K40</f>
        <v>прибыль, амортизация</v>
      </c>
      <c r="O40" s="74">
        <f>M40-G40</f>
        <v>0</v>
      </c>
      <c r="P40" s="8"/>
    </row>
    <row r="41" spans="1:16" ht="15.75">
      <c r="A41" s="9"/>
      <c r="B41" s="28" t="s">
        <v>37</v>
      </c>
      <c r="C41" s="18"/>
      <c r="D41" s="19"/>
      <c r="E41" s="19"/>
      <c r="F41" s="21">
        <f>SUM(F40:F40)</f>
        <v>2</v>
      </c>
      <c r="G41" s="21">
        <f>SUM(G40:G40)</f>
        <v>22242</v>
      </c>
      <c r="H41" s="19"/>
      <c r="I41" s="19"/>
      <c r="J41" s="19"/>
      <c r="K41" s="269"/>
      <c r="L41" s="21">
        <f>SUM(L40:L40)</f>
        <v>2</v>
      </c>
      <c r="M41" s="21">
        <f>SUM(M40:M40)</f>
        <v>22242</v>
      </c>
      <c r="N41" s="274"/>
      <c r="O41" s="280">
        <f>M41-G41</f>
        <v>0</v>
      </c>
      <c r="P41" s="22"/>
    </row>
    <row r="42" spans="1:16" ht="15.75" outlineLevel="1">
      <c r="A42" s="9"/>
      <c r="B42" s="29" t="s">
        <v>38</v>
      </c>
      <c r="C42" s="11"/>
      <c r="D42" s="12"/>
      <c r="E42" s="12"/>
      <c r="F42" s="12"/>
      <c r="G42" s="12"/>
      <c r="H42" s="12"/>
      <c r="I42" s="12"/>
      <c r="J42" s="12"/>
      <c r="K42" s="267"/>
      <c r="L42" s="12"/>
      <c r="M42" s="12"/>
      <c r="N42" s="7"/>
      <c r="O42" s="66"/>
      <c r="P42" s="8"/>
    </row>
    <row r="43" spans="1:16" ht="15.75" outlineLevel="1">
      <c r="A43" s="9"/>
      <c r="B43" s="29" t="s">
        <v>39</v>
      </c>
      <c r="C43" s="13"/>
      <c r="D43" s="12"/>
      <c r="E43" s="12"/>
      <c r="F43" s="12"/>
      <c r="G43" s="12"/>
      <c r="H43" s="12"/>
      <c r="I43" s="12"/>
      <c r="J43" s="12"/>
      <c r="K43" s="267"/>
      <c r="L43" s="12"/>
      <c r="M43" s="12"/>
      <c r="N43" s="7"/>
      <c r="O43" s="66"/>
      <c r="P43" s="8"/>
    </row>
    <row r="44" spans="1:16" ht="15.75" outlineLevel="1">
      <c r="A44" s="14"/>
      <c r="B44" s="29" t="s">
        <v>40</v>
      </c>
      <c r="C44" s="13"/>
      <c r="D44" s="12"/>
      <c r="E44" s="12"/>
      <c r="F44" s="12"/>
      <c r="G44" s="12"/>
      <c r="H44" s="12"/>
      <c r="I44" s="12"/>
      <c r="J44" s="12"/>
      <c r="K44" s="267"/>
      <c r="L44" s="12"/>
      <c r="M44" s="12"/>
      <c r="N44" s="7"/>
      <c r="O44" s="66"/>
      <c r="P44" s="8"/>
    </row>
    <row r="45" spans="1:16" ht="51" customHeight="1" hidden="1" outlineLevel="1">
      <c r="A45" s="14" t="s">
        <v>41</v>
      </c>
      <c r="B45" s="15" t="s">
        <v>42</v>
      </c>
      <c r="C45" s="308" t="s">
        <v>26</v>
      </c>
      <c r="D45" s="12"/>
      <c r="E45" s="12"/>
      <c r="F45" s="12"/>
      <c r="G45" s="12">
        <f>'[1]2.1.СВОД вторая КОР'!K59</f>
        <v>0</v>
      </c>
      <c r="H45" s="12"/>
      <c r="I45" s="12"/>
      <c r="J45" s="12"/>
      <c r="K45" s="267"/>
      <c r="L45" s="12"/>
      <c r="M45" s="12"/>
      <c r="N45" s="7"/>
      <c r="O45" s="66"/>
      <c r="P45" s="8"/>
    </row>
    <row r="46" spans="1:16" ht="15.75" outlineLevel="1">
      <c r="A46" s="14" t="s">
        <v>261</v>
      </c>
      <c r="B46" s="15" t="s">
        <v>44</v>
      </c>
      <c r="C46" s="309"/>
      <c r="D46" s="12"/>
      <c r="E46" s="12" t="s">
        <v>27</v>
      </c>
      <c r="F46" s="24">
        <f>1</f>
        <v>1</v>
      </c>
      <c r="G46" s="24">
        <v>1488</v>
      </c>
      <c r="H46" s="12"/>
      <c r="I46" s="12"/>
      <c r="J46" s="12"/>
      <c r="K46" s="267" t="s">
        <v>36</v>
      </c>
      <c r="L46" s="16">
        <v>1</v>
      </c>
      <c r="M46" s="24">
        <v>1488</v>
      </c>
      <c r="N46" s="7" t="str">
        <f>K46</f>
        <v>прибыль</v>
      </c>
      <c r="O46" s="73">
        <f>M46-G46</f>
        <v>0</v>
      </c>
      <c r="P46" s="8"/>
    </row>
    <row r="47" spans="1:16" ht="23.25" customHeight="1" outlineLevel="1">
      <c r="A47" s="14" t="s">
        <v>262</v>
      </c>
      <c r="B47" s="15" t="s">
        <v>45</v>
      </c>
      <c r="C47" s="309"/>
      <c r="D47" s="12"/>
      <c r="E47" s="12" t="s">
        <v>27</v>
      </c>
      <c r="F47" s="24">
        <v>20</v>
      </c>
      <c r="G47" s="24">
        <v>3316</v>
      </c>
      <c r="H47" s="12"/>
      <c r="I47" s="12"/>
      <c r="J47" s="12"/>
      <c r="K47" s="267" t="s">
        <v>36</v>
      </c>
      <c r="L47" s="27">
        <v>20</v>
      </c>
      <c r="M47" s="25">
        <v>3316</v>
      </c>
      <c r="N47" s="7" t="str">
        <f>K47</f>
        <v>прибыль</v>
      </c>
      <c r="O47" s="73">
        <f>M47-G47</f>
        <v>0</v>
      </c>
      <c r="P47" s="8"/>
    </row>
    <row r="48" spans="1:16" ht="28.5" customHeight="1" outlineLevel="1">
      <c r="A48" s="14" t="s">
        <v>263</v>
      </c>
      <c r="B48" s="15" t="s">
        <v>46</v>
      </c>
      <c r="C48" s="309"/>
      <c r="D48" s="12"/>
      <c r="E48" s="12" t="s">
        <v>27</v>
      </c>
      <c r="F48" s="24">
        <v>5</v>
      </c>
      <c r="G48" s="24">
        <v>269</v>
      </c>
      <c r="H48" s="12"/>
      <c r="I48" s="12"/>
      <c r="J48" s="12"/>
      <c r="K48" s="267" t="s">
        <v>36</v>
      </c>
      <c r="L48" s="16">
        <v>5</v>
      </c>
      <c r="M48" s="24">
        <v>269</v>
      </c>
      <c r="N48" s="7" t="str">
        <f>K48</f>
        <v>прибыль</v>
      </c>
      <c r="O48" s="73">
        <f>M48-G48</f>
        <v>0</v>
      </c>
      <c r="P48" s="8"/>
    </row>
    <row r="49" spans="1:17" ht="31.5" outlineLevel="1">
      <c r="A49" s="14" t="s">
        <v>264</v>
      </c>
      <c r="B49" s="15" t="s">
        <v>89</v>
      </c>
      <c r="C49" s="310"/>
      <c r="D49" s="12"/>
      <c r="E49" s="12" t="s">
        <v>43</v>
      </c>
      <c r="F49" s="24">
        <v>1</v>
      </c>
      <c r="G49" s="12">
        <v>11089</v>
      </c>
      <c r="H49" s="12"/>
      <c r="I49" s="12"/>
      <c r="J49" s="12"/>
      <c r="K49" s="267" t="s">
        <v>36</v>
      </c>
      <c r="L49" s="16">
        <v>1</v>
      </c>
      <c r="M49" s="24">
        <v>11976</v>
      </c>
      <c r="N49" s="7" t="str">
        <f>K49</f>
        <v>прибыль</v>
      </c>
      <c r="O49" s="73">
        <f>M49-G49</f>
        <v>887</v>
      </c>
      <c r="P49" s="89" t="s">
        <v>224</v>
      </c>
      <c r="Q49" s="30"/>
    </row>
    <row r="50" spans="1:16" ht="15.75">
      <c r="A50" s="9"/>
      <c r="B50" s="17" t="s">
        <v>47</v>
      </c>
      <c r="C50" s="18"/>
      <c r="D50" s="19"/>
      <c r="E50" s="19"/>
      <c r="F50" s="20">
        <f>SUM(F44:F49)</f>
        <v>27</v>
      </c>
      <c r="G50" s="20">
        <f>SUM(G44:G49)</f>
        <v>16162</v>
      </c>
      <c r="H50" s="19"/>
      <c r="I50" s="19"/>
      <c r="J50" s="19"/>
      <c r="K50" s="269"/>
      <c r="L50" s="26">
        <f>SUM(L45:L49)</f>
        <v>27</v>
      </c>
      <c r="M50" s="26">
        <f>SUM(M45:M49)</f>
        <v>17049</v>
      </c>
      <c r="N50" s="274"/>
      <c r="O50" s="279">
        <f>SUM(O46:O49)</f>
        <v>887</v>
      </c>
      <c r="P50" s="22"/>
    </row>
    <row r="51" spans="1:16" ht="15.75" hidden="1" outlineLevel="1">
      <c r="A51" s="9"/>
      <c r="B51" s="32" t="s">
        <v>48</v>
      </c>
      <c r="C51" s="11"/>
      <c r="D51" s="12"/>
      <c r="E51" s="12"/>
      <c r="F51" s="12"/>
      <c r="G51" s="12"/>
      <c r="H51" s="12"/>
      <c r="I51" s="12"/>
      <c r="J51" s="12"/>
      <c r="K51" s="267"/>
      <c r="L51" s="12"/>
      <c r="M51" s="12"/>
      <c r="N51" s="7"/>
      <c r="O51" s="66"/>
      <c r="P51" s="8"/>
    </row>
    <row r="52" spans="1:16" ht="15.75" hidden="1" outlineLevel="1">
      <c r="A52" s="9"/>
      <c r="B52" s="33" t="s">
        <v>49</v>
      </c>
      <c r="C52" s="13"/>
      <c r="D52" s="12"/>
      <c r="E52" s="12"/>
      <c r="F52" s="12"/>
      <c r="G52" s="12"/>
      <c r="H52" s="12"/>
      <c r="I52" s="12"/>
      <c r="J52" s="12"/>
      <c r="K52" s="267"/>
      <c r="L52" s="12"/>
      <c r="M52" s="12"/>
      <c r="N52" s="7"/>
      <c r="O52" s="66"/>
      <c r="P52" s="8"/>
    </row>
    <row r="53" spans="1:16" ht="94.5" hidden="1" outlineLevel="1">
      <c r="A53" s="14" t="s">
        <v>50</v>
      </c>
      <c r="B53" s="34" t="s">
        <v>51</v>
      </c>
      <c r="C53" s="35" t="s">
        <v>26</v>
      </c>
      <c r="D53" s="12"/>
      <c r="E53" s="12" t="s">
        <v>27</v>
      </c>
      <c r="F53" s="12">
        <v>0</v>
      </c>
      <c r="G53" s="24">
        <v>0</v>
      </c>
      <c r="H53" s="12"/>
      <c r="I53" s="12"/>
      <c r="J53" s="12"/>
      <c r="K53" s="267" t="s">
        <v>36</v>
      </c>
      <c r="L53" s="36">
        <f>'[2]Исполнение ИП вода ДАРЕМ'!$X$72</f>
        <v>1</v>
      </c>
      <c r="M53" s="24"/>
      <c r="N53" s="7" t="str">
        <f>K53</f>
        <v>прибыль</v>
      </c>
      <c r="O53" s="79">
        <f>M53-G53</f>
        <v>0</v>
      </c>
      <c r="P53" s="8"/>
    </row>
    <row r="54" spans="1:16" ht="15.75" hidden="1">
      <c r="A54" s="9"/>
      <c r="B54" s="37" t="s">
        <v>52</v>
      </c>
      <c r="C54" s="18"/>
      <c r="D54" s="19"/>
      <c r="E54" s="19"/>
      <c r="F54" s="31">
        <f>F53</f>
        <v>0</v>
      </c>
      <c r="G54" s="26">
        <f>G53</f>
        <v>0</v>
      </c>
      <c r="H54" s="19"/>
      <c r="I54" s="19"/>
      <c r="J54" s="19"/>
      <c r="K54" s="269"/>
      <c r="L54" s="31">
        <f>L53</f>
        <v>1</v>
      </c>
      <c r="M54" s="26">
        <f>M53</f>
        <v>0</v>
      </c>
      <c r="N54" s="274"/>
      <c r="O54" s="281">
        <f>O53</f>
        <v>0</v>
      </c>
      <c r="P54" s="22"/>
    </row>
    <row r="55" spans="1:16" ht="15.75" outlineLevel="1">
      <c r="A55" s="9"/>
      <c r="B55" s="32" t="s">
        <v>53</v>
      </c>
      <c r="C55" s="11"/>
      <c r="D55" s="12"/>
      <c r="E55" s="12"/>
      <c r="F55" s="12"/>
      <c r="G55" s="12"/>
      <c r="H55" s="12"/>
      <c r="I55" s="12"/>
      <c r="J55" s="12"/>
      <c r="K55" s="267"/>
      <c r="L55" s="12"/>
      <c r="M55" s="12"/>
      <c r="N55" s="7"/>
      <c r="O55" s="66"/>
      <c r="P55" s="8"/>
    </row>
    <row r="56" spans="1:16" ht="15.75" outlineLevel="1">
      <c r="A56" s="9"/>
      <c r="B56" s="32" t="s">
        <v>54</v>
      </c>
      <c r="C56" s="13"/>
      <c r="D56" s="12"/>
      <c r="E56" s="12"/>
      <c r="F56" s="12"/>
      <c r="G56" s="12"/>
      <c r="H56" s="12"/>
      <c r="I56" s="12"/>
      <c r="J56" s="12"/>
      <c r="K56" s="267"/>
      <c r="L56" s="12"/>
      <c r="M56" s="12"/>
      <c r="N56" s="7"/>
      <c r="O56" s="66"/>
      <c r="P56" s="8"/>
    </row>
    <row r="57" spans="1:17" ht="84" customHeight="1" outlineLevel="1">
      <c r="A57" s="14" t="s">
        <v>265</v>
      </c>
      <c r="B57" s="277" t="s">
        <v>55</v>
      </c>
      <c r="C57" s="85" t="s">
        <v>26</v>
      </c>
      <c r="D57" s="66"/>
      <c r="E57" s="66" t="s">
        <v>27</v>
      </c>
      <c r="F57" s="66">
        <v>5</v>
      </c>
      <c r="G57" s="73">
        <v>46980</v>
      </c>
      <c r="H57" s="66"/>
      <c r="I57" s="66"/>
      <c r="J57" s="66"/>
      <c r="K57" s="278" t="s">
        <v>211</v>
      </c>
      <c r="L57" s="73">
        <v>5</v>
      </c>
      <c r="M57" s="80">
        <v>46980</v>
      </c>
      <c r="N57" s="72" t="str">
        <f>K57</f>
        <v>амортизация</v>
      </c>
      <c r="O57" s="73">
        <f>M57-G57</f>
        <v>0</v>
      </c>
      <c r="P57" s="38"/>
      <c r="Q57" s="30"/>
    </row>
    <row r="58" spans="1:16" ht="15.75">
      <c r="A58" s="9"/>
      <c r="B58" s="37" t="s">
        <v>56</v>
      </c>
      <c r="C58" s="18"/>
      <c r="D58" s="19"/>
      <c r="E58" s="19"/>
      <c r="F58" s="26">
        <f>F57</f>
        <v>5</v>
      </c>
      <c r="G58" s="26">
        <f>G57</f>
        <v>46980</v>
      </c>
      <c r="H58" s="19"/>
      <c r="I58" s="19"/>
      <c r="J58" s="19"/>
      <c r="K58" s="269"/>
      <c r="L58" s="26">
        <f>L57</f>
        <v>5</v>
      </c>
      <c r="M58" s="39">
        <f>M57</f>
        <v>46980</v>
      </c>
      <c r="N58" s="274"/>
      <c r="O58" s="279">
        <f>O57</f>
        <v>0</v>
      </c>
      <c r="P58" s="22"/>
    </row>
    <row r="59" spans="1:16" ht="15.75">
      <c r="A59" s="9"/>
      <c r="B59" s="32" t="s">
        <v>57</v>
      </c>
      <c r="C59" s="11"/>
      <c r="D59" s="12"/>
      <c r="E59" s="12"/>
      <c r="F59" s="12"/>
      <c r="G59" s="12"/>
      <c r="H59" s="12"/>
      <c r="I59" s="12"/>
      <c r="J59" s="12"/>
      <c r="K59" s="267"/>
      <c r="L59" s="12"/>
      <c r="M59" s="12"/>
      <c r="N59" s="7"/>
      <c r="O59" s="66"/>
      <c r="P59" s="8"/>
    </row>
    <row r="60" spans="1:16" ht="15.75">
      <c r="A60" s="9" t="s">
        <v>266</v>
      </c>
      <c r="B60" s="32" t="s">
        <v>58</v>
      </c>
      <c r="C60" s="13"/>
      <c r="D60" s="12"/>
      <c r="E60" s="12"/>
      <c r="F60" s="12"/>
      <c r="G60" s="12"/>
      <c r="H60" s="12"/>
      <c r="I60" s="12"/>
      <c r="J60" s="12"/>
      <c r="K60" s="267"/>
      <c r="L60" s="12"/>
      <c r="M60" s="12"/>
      <c r="N60" s="7"/>
      <c r="O60" s="66"/>
      <c r="P60" s="8"/>
    </row>
    <row r="61" spans="1:16" ht="15.75">
      <c r="A61" s="9"/>
      <c r="B61" s="56" t="s">
        <v>119</v>
      </c>
      <c r="C61" s="58"/>
      <c r="D61" s="12"/>
      <c r="E61" s="12" t="s">
        <v>59</v>
      </c>
      <c r="F61" s="12">
        <v>640</v>
      </c>
      <c r="G61" s="12">
        <v>1459</v>
      </c>
      <c r="H61" s="12"/>
      <c r="I61" s="12"/>
      <c r="J61" s="12"/>
      <c r="K61" s="267" t="s">
        <v>211</v>
      </c>
      <c r="L61" s="12">
        <f>F61</f>
        <v>640</v>
      </c>
      <c r="M61" s="12">
        <f>G61</f>
        <v>1459</v>
      </c>
      <c r="N61" s="267" t="str">
        <f>K61</f>
        <v>амортизация</v>
      </c>
      <c r="O61" s="66">
        <f>M61-G61</f>
        <v>0</v>
      </c>
      <c r="P61" s="8"/>
    </row>
    <row r="62" spans="1:16" ht="15.75">
      <c r="A62" s="9"/>
      <c r="B62" s="56" t="s">
        <v>120</v>
      </c>
      <c r="C62" s="58"/>
      <c r="D62" s="12"/>
      <c r="E62" s="12" t="s">
        <v>59</v>
      </c>
      <c r="F62" s="12">
        <v>350</v>
      </c>
      <c r="G62" s="12">
        <v>1973</v>
      </c>
      <c r="H62" s="12"/>
      <c r="I62" s="12"/>
      <c r="J62" s="12"/>
      <c r="K62" s="267" t="s">
        <v>211</v>
      </c>
      <c r="L62" s="12">
        <f aca="true" t="shared" si="2" ref="L62:L91">F62</f>
        <v>350</v>
      </c>
      <c r="M62" s="12">
        <f aca="true" t="shared" si="3" ref="M62:M91">G62</f>
        <v>1973</v>
      </c>
      <c r="N62" s="267" t="str">
        <f aca="true" t="shared" si="4" ref="N62:N91">K62</f>
        <v>амортизация</v>
      </c>
      <c r="O62" s="66">
        <f aca="true" t="shared" si="5" ref="O62:O91">M62-G62</f>
        <v>0</v>
      </c>
      <c r="P62" s="8"/>
    </row>
    <row r="63" spans="1:16" ht="30">
      <c r="A63" s="9"/>
      <c r="B63" s="56" t="s">
        <v>90</v>
      </c>
      <c r="C63" s="58"/>
      <c r="D63" s="12"/>
      <c r="E63" s="12" t="s">
        <v>59</v>
      </c>
      <c r="F63" s="12">
        <v>642</v>
      </c>
      <c r="G63" s="12">
        <v>2850</v>
      </c>
      <c r="H63" s="12"/>
      <c r="I63" s="12"/>
      <c r="J63" s="12"/>
      <c r="K63" s="267" t="s">
        <v>211</v>
      </c>
      <c r="L63" s="12">
        <f t="shared" si="2"/>
        <v>642</v>
      </c>
      <c r="M63" s="12">
        <f t="shared" si="3"/>
        <v>2850</v>
      </c>
      <c r="N63" s="267" t="str">
        <f t="shared" si="4"/>
        <v>амортизация</v>
      </c>
      <c r="O63" s="66">
        <f t="shared" si="5"/>
        <v>0</v>
      </c>
      <c r="P63" s="8"/>
    </row>
    <row r="64" spans="1:16" ht="15.75">
      <c r="A64" s="9"/>
      <c r="B64" s="56" t="s">
        <v>91</v>
      </c>
      <c r="C64" s="58"/>
      <c r="D64" s="12"/>
      <c r="E64" s="12" t="s">
        <v>59</v>
      </c>
      <c r="F64" s="12">
        <v>600</v>
      </c>
      <c r="G64" s="12">
        <v>15809</v>
      </c>
      <c r="H64" s="12"/>
      <c r="I64" s="12"/>
      <c r="J64" s="12"/>
      <c r="K64" s="267" t="s">
        <v>211</v>
      </c>
      <c r="L64" s="12">
        <f t="shared" si="2"/>
        <v>600</v>
      </c>
      <c r="M64" s="12">
        <f t="shared" si="3"/>
        <v>15809</v>
      </c>
      <c r="N64" s="267" t="str">
        <f t="shared" si="4"/>
        <v>амортизация</v>
      </c>
      <c r="O64" s="66">
        <f t="shared" si="5"/>
        <v>0</v>
      </c>
      <c r="P64" s="8"/>
    </row>
    <row r="65" spans="1:16" ht="15.75">
      <c r="A65" s="9"/>
      <c r="B65" s="56" t="s">
        <v>92</v>
      </c>
      <c r="C65" s="58"/>
      <c r="D65" s="12"/>
      <c r="E65" s="12" t="s">
        <v>59</v>
      </c>
      <c r="F65" s="12">
        <v>399</v>
      </c>
      <c r="G65" s="12">
        <v>12010</v>
      </c>
      <c r="H65" s="12"/>
      <c r="I65" s="12"/>
      <c r="J65" s="12"/>
      <c r="K65" s="267" t="s">
        <v>211</v>
      </c>
      <c r="L65" s="12">
        <f t="shared" si="2"/>
        <v>399</v>
      </c>
      <c r="M65" s="12">
        <f t="shared" si="3"/>
        <v>12010</v>
      </c>
      <c r="N65" s="267" t="str">
        <f t="shared" si="4"/>
        <v>амортизация</v>
      </c>
      <c r="O65" s="66">
        <f t="shared" si="5"/>
        <v>0</v>
      </c>
      <c r="P65" s="8"/>
    </row>
    <row r="66" spans="1:16" ht="30">
      <c r="A66" s="9"/>
      <c r="B66" s="56" t="s">
        <v>93</v>
      </c>
      <c r="C66" s="58"/>
      <c r="D66" s="12"/>
      <c r="E66" s="12" t="s">
        <v>59</v>
      </c>
      <c r="F66" s="12">
        <v>1025</v>
      </c>
      <c r="G66" s="12">
        <v>33439</v>
      </c>
      <c r="H66" s="12"/>
      <c r="I66" s="12"/>
      <c r="J66" s="12"/>
      <c r="K66" s="267" t="s">
        <v>211</v>
      </c>
      <c r="L66" s="12">
        <f t="shared" si="2"/>
        <v>1025</v>
      </c>
      <c r="M66" s="12">
        <f t="shared" si="3"/>
        <v>33439</v>
      </c>
      <c r="N66" s="267" t="str">
        <f t="shared" si="4"/>
        <v>амортизация</v>
      </c>
      <c r="O66" s="66">
        <f t="shared" si="5"/>
        <v>0</v>
      </c>
      <c r="P66" s="8"/>
    </row>
    <row r="67" spans="1:16" ht="30">
      <c r="A67" s="9"/>
      <c r="B67" s="56" t="s">
        <v>94</v>
      </c>
      <c r="C67" s="58"/>
      <c r="D67" s="12"/>
      <c r="E67" s="12" t="s">
        <v>59</v>
      </c>
      <c r="F67" s="12">
        <v>1000</v>
      </c>
      <c r="G67" s="12">
        <v>7187</v>
      </c>
      <c r="H67" s="12"/>
      <c r="I67" s="12"/>
      <c r="J67" s="12"/>
      <c r="K67" s="267" t="s">
        <v>211</v>
      </c>
      <c r="L67" s="12">
        <f t="shared" si="2"/>
        <v>1000</v>
      </c>
      <c r="M67" s="12">
        <f t="shared" si="3"/>
        <v>7187</v>
      </c>
      <c r="N67" s="267" t="str">
        <f t="shared" si="4"/>
        <v>амортизация</v>
      </c>
      <c r="O67" s="66">
        <f t="shared" si="5"/>
        <v>0</v>
      </c>
      <c r="P67" s="8"/>
    </row>
    <row r="68" spans="1:16" ht="15.75">
      <c r="A68" s="9"/>
      <c r="B68" s="56" t="s">
        <v>95</v>
      </c>
      <c r="C68" s="58"/>
      <c r="D68" s="12"/>
      <c r="E68" s="12" t="s">
        <v>59</v>
      </c>
      <c r="F68" s="12">
        <v>1500</v>
      </c>
      <c r="G68" s="12">
        <v>7493</v>
      </c>
      <c r="H68" s="12"/>
      <c r="I68" s="12"/>
      <c r="J68" s="12"/>
      <c r="K68" s="267" t="s">
        <v>211</v>
      </c>
      <c r="L68" s="12">
        <f t="shared" si="2"/>
        <v>1500</v>
      </c>
      <c r="M68" s="12">
        <f t="shared" si="3"/>
        <v>7493</v>
      </c>
      <c r="N68" s="267" t="str">
        <f t="shared" si="4"/>
        <v>амортизация</v>
      </c>
      <c r="O68" s="66">
        <f t="shared" si="5"/>
        <v>0</v>
      </c>
      <c r="P68" s="8"/>
    </row>
    <row r="69" spans="1:16" ht="15.75">
      <c r="A69" s="9"/>
      <c r="B69" s="56" t="s">
        <v>96</v>
      </c>
      <c r="C69" s="58"/>
      <c r="D69" s="12"/>
      <c r="E69" s="12" t="s">
        <v>59</v>
      </c>
      <c r="F69" s="12">
        <v>1100</v>
      </c>
      <c r="G69" s="12">
        <v>6886</v>
      </c>
      <c r="H69" s="12"/>
      <c r="I69" s="12"/>
      <c r="J69" s="12"/>
      <c r="K69" s="267" t="s">
        <v>211</v>
      </c>
      <c r="L69" s="12">
        <f t="shared" si="2"/>
        <v>1100</v>
      </c>
      <c r="M69" s="12">
        <f t="shared" si="3"/>
        <v>6886</v>
      </c>
      <c r="N69" s="267" t="str">
        <f t="shared" si="4"/>
        <v>амортизация</v>
      </c>
      <c r="O69" s="66">
        <f t="shared" si="5"/>
        <v>0</v>
      </c>
      <c r="P69" s="8"/>
    </row>
    <row r="70" spans="1:16" ht="15.75">
      <c r="A70" s="9"/>
      <c r="B70" s="56" t="s">
        <v>97</v>
      </c>
      <c r="C70" s="58"/>
      <c r="D70" s="12"/>
      <c r="E70" s="12" t="s">
        <v>59</v>
      </c>
      <c r="F70" s="12">
        <v>700</v>
      </c>
      <c r="G70" s="12">
        <v>1814</v>
      </c>
      <c r="H70" s="12"/>
      <c r="I70" s="12"/>
      <c r="J70" s="12"/>
      <c r="K70" s="267" t="s">
        <v>211</v>
      </c>
      <c r="L70" s="12">
        <f t="shared" si="2"/>
        <v>700</v>
      </c>
      <c r="M70" s="12">
        <f t="shared" si="3"/>
        <v>1814</v>
      </c>
      <c r="N70" s="267" t="str">
        <f t="shared" si="4"/>
        <v>амортизация</v>
      </c>
      <c r="O70" s="66">
        <f t="shared" si="5"/>
        <v>0</v>
      </c>
      <c r="P70" s="8"/>
    </row>
    <row r="71" spans="1:16" ht="15.75">
      <c r="A71" s="9"/>
      <c r="B71" s="56" t="s">
        <v>98</v>
      </c>
      <c r="C71" s="58"/>
      <c r="D71" s="12"/>
      <c r="E71" s="12" t="s">
        <v>59</v>
      </c>
      <c r="F71" s="12">
        <v>1500</v>
      </c>
      <c r="G71" s="12">
        <v>3302</v>
      </c>
      <c r="H71" s="12"/>
      <c r="I71" s="12"/>
      <c r="J71" s="12"/>
      <c r="K71" s="267" t="s">
        <v>211</v>
      </c>
      <c r="L71" s="12">
        <f t="shared" si="2"/>
        <v>1500</v>
      </c>
      <c r="M71" s="12">
        <f t="shared" si="3"/>
        <v>3302</v>
      </c>
      <c r="N71" s="267" t="str">
        <f t="shared" si="4"/>
        <v>амортизация</v>
      </c>
      <c r="O71" s="66">
        <f t="shared" si="5"/>
        <v>0</v>
      </c>
      <c r="P71" s="8"/>
    </row>
    <row r="72" spans="1:16" ht="30">
      <c r="A72" s="9"/>
      <c r="B72" s="56" t="s">
        <v>99</v>
      </c>
      <c r="C72" s="58"/>
      <c r="D72" s="12"/>
      <c r="E72" s="12" t="s">
        <v>59</v>
      </c>
      <c r="F72" s="12">
        <v>835</v>
      </c>
      <c r="G72" s="12">
        <v>2322</v>
      </c>
      <c r="H72" s="12"/>
      <c r="I72" s="12"/>
      <c r="J72" s="12"/>
      <c r="K72" s="267" t="s">
        <v>211</v>
      </c>
      <c r="L72" s="12">
        <f t="shared" si="2"/>
        <v>835</v>
      </c>
      <c r="M72" s="12">
        <f t="shared" si="3"/>
        <v>2322</v>
      </c>
      <c r="N72" s="267" t="str">
        <f t="shared" si="4"/>
        <v>амортизация</v>
      </c>
      <c r="O72" s="66">
        <f t="shared" si="5"/>
        <v>0</v>
      </c>
      <c r="P72" s="8"/>
    </row>
    <row r="73" spans="1:16" ht="15.75">
      <c r="A73" s="9"/>
      <c r="B73" s="56" t="s">
        <v>100</v>
      </c>
      <c r="C73" s="58"/>
      <c r="D73" s="12"/>
      <c r="E73" s="12" t="s">
        <v>59</v>
      </c>
      <c r="F73" s="12">
        <v>940</v>
      </c>
      <c r="G73" s="303">
        <v>5702</v>
      </c>
      <c r="H73" s="12"/>
      <c r="I73" s="12"/>
      <c r="J73" s="12"/>
      <c r="K73" s="267" t="s">
        <v>211</v>
      </c>
      <c r="L73" s="12">
        <f t="shared" si="2"/>
        <v>940</v>
      </c>
      <c r="M73" s="12">
        <f t="shared" si="3"/>
        <v>5702</v>
      </c>
      <c r="N73" s="267" t="str">
        <f t="shared" si="4"/>
        <v>амортизация</v>
      </c>
      <c r="O73" s="66">
        <f t="shared" si="5"/>
        <v>0</v>
      </c>
      <c r="P73" s="8"/>
    </row>
    <row r="74" spans="1:16" ht="15.75">
      <c r="A74" s="9"/>
      <c r="B74" s="56" t="s">
        <v>101</v>
      </c>
      <c r="C74" s="58"/>
      <c r="D74" s="12"/>
      <c r="E74" s="12" t="s">
        <v>59</v>
      </c>
      <c r="F74" s="12">
        <v>900</v>
      </c>
      <c r="G74" s="305"/>
      <c r="H74" s="12"/>
      <c r="I74" s="12"/>
      <c r="J74" s="12"/>
      <c r="K74" s="267" t="s">
        <v>211</v>
      </c>
      <c r="L74" s="12">
        <f t="shared" si="2"/>
        <v>900</v>
      </c>
      <c r="M74" s="12">
        <f t="shared" si="3"/>
        <v>0</v>
      </c>
      <c r="N74" s="267" t="str">
        <f t="shared" si="4"/>
        <v>амортизация</v>
      </c>
      <c r="O74" s="66">
        <f t="shared" si="5"/>
        <v>0</v>
      </c>
      <c r="P74" s="8"/>
    </row>
    <row r="75" spans="1:16" ht="15.75">
      <c r="A75" s="9"/>
      <c r="B75" s="56" t="s">
        <v>102</v>
      </c>
      <c r="C75" s="58"/>
      <c r="D75" s="12"/>
      <c r="E75" s="12" t="s">
        <v>59</v>
      </c>
      <c r="F75" s="12">
        <v>1916</v>
      </c>
      <c r="G75" s="12">
        <v>59782</v>
      </c>
      <c r="H75" s="12"/>
      <c r="I75" s="12"/>
      <c r="J75" s="12"/>
      <c r="K75" s="267" t="s">
        <v>211</v>
      </c>
      <c r="L75" s="12">
        <f t="shared" si="2"/>
        <v>1916</v>
      </c>
      <c r="M75" s="12">
        <f t="shared" si="3"/>
        <v>59782</v>
      </c>
      <c r="N75" s="267" t="str">
        <f t="shared" si="4"/>
        <v>амортизация</v>
      </c>
      <c r="O75" s="66">
        <f t="shared" si="5"/>
        <v>0</v>
      </c>
      <c r="P75" s="8"/>
    </row>
    <row r="76" spans="1:16" ht="15.75">
      <c r="A76" s="9"/>
      <c r="B76" s="56" t="s">
        <v>103</v>
      </c>
      <c r="C76" s="58"/>
      <c r="D76" s="12"/>
      <c r="E76" s="12" t="s">
        <v>59</v>
      </c>
      <c r="F76" s="12">
        <v>490</v>
      </c>
      <c r="G76" s="12">
        <v>6645</v>
      </c>
      <c r="H76" s="12"/>
      <c r="I76" s="12"/>
      <c r="J76" s="12"/>
      <c r="K76" s="267" t="s">
        <v>211</v>
      </c>
      <c r="L76" s="12">
        <f t="shared" si="2"/>
        <v>490</v>
      </c>
      <c r="M76" s="12">
        <f t="shared" si="3"/>
        <v>6645</v>
      </c>
      <c r="N76" s="267" t="str">
        <f t="shared" si="4"/>
        <v>амортизация</v>
      </c>
      <c r="O76" s="66">
        <f t="shared" si="5"/>
        <v>0</v>
      </c>
      <c r="P76" s="8"/>
    </row>
    <row r="77" spans="1:16" ht="15.75">
      <c r="A77" s="9"/>
      <c r="B77" s="56" t="s">
        <v>104</v>
      </c>
      <c r="C77" s="58"/>
      <c r="D77" s="12"/>
      <c r="E77" s="12" t="s">
        <v>59</v>
      </c>
      <c r="F77" s="12">
        <v>708</v>
      </c>
      <c r="G77" s="12">
        <v>10604</v>
      </c>
      <c r="H77" s="12"/>
      <c r="I77" s="12"/>
      <c r="J77" s="12"/>
      <c r="K77" s="267" t="s">
        <v>211</v>
      </c>
      <c r="L77" s="12">
        <f t="shared" si="2"/>
        <v>708</v>
      </c>
      <c r="M77" s="12">
        <f t="shared" si="3"/>
        <v>10604</v>
      </c>
      <c r="N77" s="267" t="str">
        <f t="shared" si="4"/>
        <v>амортизация</v>
      </c>
      <c r="O77" s="66">
        <f t="shared" si="5"/>
        <v>0</v>
      </c>
      <c r="P77" s="8"/>
    </row>
    <row r="78" spans="1:16" ht="30">
      <c r="A78" s="9"/>
      <c r="B78" s="56" t="s">
        <v>105</v>
      </c>
      <c r="C78" s="58"/>
      <c r="D78" s="12"/>
      <c r="E78" s="12" t="s">
        <v>59</v>
      </c>
      <c r="F78" s="12">
        <v>1265</v>
      </c>
      <c r="G78" s="303">
        <v>15986</v>
      </c>
      <c r="H78" s="12"/>
      <c r="I78" s="12"/>
      <c r="J78" s="12"/>
      <c r="K78" s="267" t="s">
        <v>211</v>
      </c>
      <c r="L78" s="12">
        <f t="shared" si="2"/>
        <v>1265</v>
      </c>
      <c r="M78" s="12">
        <f t="shared" si="3"/>
        <v>15986</v>
      </c>
      <c r="N78" s="267" t="str">
        <f t="shared" si="4"/>
        <v>амортизация</v>
      </c>
      <c r="O78" s="66">
        <f t="shared" si="5"/>
        <v>0</v>
      </c>
      <c r="P78" s="8"/>
    </row>
    <row r="79" spans="1:16" ht="15.75">
      <c r="A79" s="9"/>
      <c r="B79" s="56" t="s">
        <v>106</v>
      </c>
      <c r="C79" s="58"/>
      <c r="D79" s="12"/>
      <c r="E79" s="12" t="s">
        <v>59</v>
      </c>
      <c r="F79" s="12">
        <v>890</v>
      </c>
      <c r="G79" s="304"/>
      <c r="H79" s="12"/>
      <c r="I79" s="12"/>
      <c r="J79" s="12"/>
      <c r="K79" s="267" t="s">
        <v>211</v>
      </c>
      <c r="L79" s="12">
        <f t="shared" si="2"/>
        <v>890</v>
      </c>
      <c r="M79" s="12">
        <f t="shared" si="3"/>
        <v>0</v>
      </c>
      <c r="N79" s="267" t="str">
        <f t="shared" si="4"/>
        <v>амортизация</v>
      </c>
      <c r="O79" s="66">
        <f t="shared" si="5"/>
        <v>0</v>
      </c>
      <c r="P79" s="8"/>
    </row>
    <row r="80" spans="1:16" ht="15.75">
      <c r="A80" s="9"/>
      <c r="B80" s="56" t="s">
        <v>107</v>
      </c>
      <c r="C80" s="58"/>
      <c r="D80" s="12"/>
      <c r="E80" s="12" t="s">
        <v>59</v>
      </c>
      <c r="F80" s="12">
        <v>844</v>
      </c>
      <c r="G80" s="305"/>
      <c r="H80" s="12"/>
      <c r="I80" s="12"/>
      <c r="J80" s="12"/>
      <c r="K80" s="267" t="s">
        <v>211</v>
      </c>
      <c r="L80" s="12">
        <f t="shared" si="2"/>
        <v>844</v>
      </c>
      <c r="M80" s="12">
        <f t="shared" si="3"/>
        <v>0</v>
      </c>
      <c r="N80" s="267" t="str">
        <f t="shared" si="4"/>
        <v>амортизация</v>
      </c>
      <c r="O80" s="66">
        <f t="shared" si="5"/>
        <v>0</v>
      </c>
      <c r="P80" s="8"/>
    </row>
    <row r="81" spans="1:16" ht="30">
      <c r="A81" s="9"/>
      <c r="B81" s="56" t="s">
        <v>108</v>
      </c>
      <c r="C81" s="58"/>
      <c r="D81" s="12"/>
      <c r="E81" s="12" t="s">
        <v>59</v>
      </c>
      <c r="F81" s="12">
        <v>1560</v>
      </c>
      <c r="G81" s="12">
        <v>15786</v>
      </c>
      <c r="H81" s="12"/>
      <c r="I81" s="12"/>
      <c r="J81" s="12"/>
      <c r="K81" s="267" t="s">
        <v>211</v>
      </c>
      <c r="L81" s="12">
        <f t="shared" si="2"/>
        <v>1560</v>
      </c>
      <c r="M81" s="12">
        <f t="shared" si="3"/>
        <v>15786</v>
      </c>
      <c r="N81" s="267" t="str">
        <f t="shared" si="4"/>
        <v>амортизация</v>
      </c>
      <c r="O81" s="66">
        <f t="shared" si="5"/>
        <v>0</v>
      </c>
      <c r="P81" s="8"/>
    </row>
    <row r="82" spans="1:16" ht="15.75">
      <c r="A82" s="9"/>
      <c r="B82" s="56" t="s">
        <v>109</v>
      </c>
      <c r="C82" s="58"/>
      <c r="D82" s="12"/>
      <c r="E82" s="12" t="s">
        <v>59</v>
      </c>
      <c r="F82" s="12">
        <v>549</v>
      </c>
      <c r="G82" s="12">
        <v>4390</v>
      </c>
      <c r="H82" s="12"/>
      <c r="I82" s="12"/>
      <c r="J82" s="12"/>
      <c r="K82" s="267" t="s">
        <v>211</v>
      </c>
      <c r="L82" s="12">
        <f t="shared" si="2"/>
        <v>549</v>
      </c>
      <c r="M82" s="12">
        <f t="shared" si="3"/>
        <v>4390</v>
      </c>
      <c r="N82" s="267" t="str">
        <f t="shared" si="4"/>
        <v>амортизация</v>
      </c>
      <c r="O82" s="66">
        <f t="shared" si="5"/>
        <v>0</v>
      </c>
      <c r="P82" s="8"/>
    </row>
    <row r="83" spans="1:16" ht="15.75">
      <c r="A83" s="9"/>
      <c r="B83" s="57" t="s">
        <v>110</v>
      </c>
      <c r="C83" s="58"/>
      <c r="D83" s="12"/>
      <c r="E83" s="12" t="s">
        <v>59</v>
      </c>
      <c r="F83" s="12">
        <v>1200</v>
      </c>
      <c r="G83" s="12">
        <v>13962</v>
      </c>
      <c r="H83" s="12"/>
      <c r="I83" s="12"/>
      <c r="J83" s="12"/>
      <c r="K83" s="267" t="s">
        <v>211</v>
      </c>
      <c r="L83" s="12">
        <f t="shared" si="2"/>
        <v>1200</v>
      </c>
      <c r="M83" s="12">
        <f t="shared" si="3"/>
        <v>13962</v>
      </c>
      <c r="N83" s="267" t="str">
        <f t="shared" si="4"/>
        <v>амортизация</v>
      </c>
      <c r="O83" s="66">
        <f t="shared" si="5"/>
        <v>0</v>
      </c>
      <c r="P83" s="8"/>
    </row>
    <row r="84" spans="1:16" ht="30">
      <c r="A84" s="9"/>
      <c r="B84" s="56" t="s">
        <v>111</v>
      </c>
      <c r="C84" s="58"/>
      <c r="D84" s="12"/>
      <c r="E84" s="12" t="s">
        <v>59</v>
      </c>
      <c r="F84" s="12">
        <v>1480</v>
      </c>
      <c r="G84" s="303">
        <v>24380</v>
      </c>
      <c r="H84" s="12"/>
      <c r="I84" s="12"/>
      <c r="J84" s="12"/>
      <c r="K84" s="267" t="s">
        <v>211</v>
      </c>
      <c r="L84" s="12">
        <f t="shared" si="2"/>
        <v>1480</v>
      </c>
      <c r="M84" s="12">
        <f t="shared" si="3"/>
        <v>24380</v>
      </c>
      <c r="N84" s="267" t="str">
        <f t="shared" si="4"/>
        <v>амортизация</v>
      </c>
      <c r="O84" s="66">
        <f t="shared" si="5"/>
        <v>0</v>
      </c>
      <c r="P84" s="8"/>
    </row>
    <row r="85" spans="1:16" ht="15.75">
      <c r="A85" s="9"/>
      <c r="B85" s="56" t="s">
        <v>112</v>
      </c>
      <c r="C85" s="58"/>
      <c r="D85" s="12"/>
      <c r="E85" s="12" t="s">
        <v>59</v>
      </c>
      <c r="F85" s="12">
        <v>1186</v>
      </c>
      <c r="G85" s="305"/>
      <c r="H85" s="12"/>
      <c r="I85" s="12"/>
      <c r="J85" s="12"/>
      <c r="K85" s="267" t="s">
        <v>211</v>
      </c>
      <c r="L85" s="12">
        <f t="shared" si="2"/>
        <v>1186</v>
      </c>
      <c r="M85" s="12">
        <f t="shared" si="3"/>
        <v>0</v>
      </c>
      <c r="N85" s="267" t="str">
        <f t="shared" si="4"/>
        <v>амортизация</v>
      </c>
      <c r="O85" s="66">
        <f t="shared" si="5"/>
        <v>0</v>
      </c>
      <c r="P85" s="8"/>
    </row>
    <row r="86" spans="1:16" ht="15.75">
      <c r="A86" s="9"/>
      <c r="B86" s="56" t="s">
        <v>113</v>
      </c>
      <c r="C86" s="58"/>
      <c r="D86" s="12"/>
      <c r="E86" s="12" t="s">
        <v>59</v>
      </c>
      <c r="F86" s="12">
        <v>250</v>
      </c>
      <c r="G86" s="12">
        <v>1424</v>
      </c>
      <c r="H86" s="12"/>
      <c r="I86" s="12"/>
      <c r="J86" s="12"/>
      <c r="K86" s="267" t="s">
        <v>211</v>
      </c>
      <c r="L86" s="12">
        <f t="shared" si="2"/>
        <v>250</v>
      </c>
      <c r="M86" s="12">
        <f t="shared" si="3"/>
        <v>1424</v>
      </c>
      <c r="N86" s="267" t="str">
        <f t="shared" si="4"/>
        <v>амортизация</v>
      </c>
      <c r="O86" s="66">
        <f t="shared" si="5"/>
        <v>0</v>
      </c>
      <c r="P86" s="8"/>
    </row>
    <row r="87" spans="1:16" ht="15.75">
      <c r="A87" s="9"/>
      <c r="B87" s="56" t="s">
        <v>114</v>
      </c>
      <c r="C87" s="58"/>
      <c r="D87" s="12"/>
      <c r="E87" s="12" t="s">
        <v>59</v>
      </c>
      <c r="F87" s="12">
        <v>626</v>
      </c>
      <c r="G87" s="303">
        <v>6389</v>
      </c>
      <c r="H87" s="12"/>
      <c r="I87" s="12"/>
      <c r="J87" s="12"/>
      <c r="K87" s="267" t="s">
        <v>211</v>
      </c>
      <c r="L87" s="12">
        <f t="shared" si="2"/>
        <v>626</v>
      </c>
      <c r="M87" s="12">
        <f t="shared" si="3"/>
        <v>6389</v>
      </c>
      <c r="N87" s="267" t="str">
        <f t="shared" si="4"/>
        <v>амортизация</v>
      </c>
      <c r="O87" s="66">
        <f t="shared" si="5"/>
        <v>0</v>
      </c>
      <c r="P87" s="8"/>
    </row>
    <row r="88" spans="1:16" ht="15.75">
      <c r="A88" s="9"/>
      <c r="B88" s="56" t="s">
        <v>115</v>
      </c>
      <c r="C88" s="58"/>
      <c r="D88" s="12"/>
      <c r="E88" s="12" t="s">
        <v>59</v>
      </c>
      <c r="F88" s="12">
        <v>791</v>
      </c>
      <c r="G88" s="304"/>
      <c r="H88" s="12"/>
      <c r="I88" s="12"/>
      <c r="J88" s="12"/>
      <c r="K88" s="267" t="s">
        <v>211</v>
      </c>
      <c r="L88" s="12">
        <f t="shared" si="2"/>
        <v>791</v>
      </c>
      <c r="M88" s="12">
        <f t="shared" si="3"/>
        <v>0</v>
      </c>
      <c r="N88" s="267" t="str">
        <f t="shared" si="4"/>
        <v>амортизация</v>
      </c>
      <c r="O88" s="66">
        <f t="shared" si="5"/>
        <v>0</v>
      </c>
      <c r="P88" s="8"/>
    </row>
    <row r="89" spans="1:16" ht="15.75">
      <c r="A89" s="9"/>
      <c r="B89" s="56" t="s">
        <v>116</v>
      </c>
      <c r="C89" s="58"/>
      <c r="D89" s="12"/>
      <c r="E89" s="12" t="s">
        <v>59</v>
      </c>
      <c r="F89" s="12">
        <v>500</v>
      </c>
      <c r="G89" s="305"/>
      <c r="H89" s="12"/>
      <c r="I89" s="12"/>
      <c r="J89" s="12"/>
      <c r="K89" s="267" t="s">
        <v>211</v>
      </c>
      <c r="L89" s="12">
        <f t="shared" si="2"/>
        <v>500</v>
      </c>
      <c r="M89" s="12">
        <f t="shared" si="3"/>
        <v>0</v>
      </c>
      <c r="N89" s="267" t="str">
        <f t="shared" si="4"/>
        <v>амортизация</v>
      </c>
      <c r="O89" s="66">
        <f t="shared" si="5"/>
        <v>0</v>
      </c>
      <c r="P89" s="8"/>
    </row>
    <row r="90" spans="1:16" ht="15.75">
      <c r="A90" s="9"/>
      <c r="B90" s="56" t="s">
        <v>117</v>
      </c>
      <c r="C90" s="58"/>
      <c r="D90" s="12"/>
      <c r="E90" s="12" t="s">
        <v>59</v>
      </c>
      <c r="F90" s="12">
        <v>388</v>
      </c>
      <c r="G90" s="12">
        <v>2128</v>
      </c>
      <c r="H90" s="12"/>
      <c r="I90" s="12"/>
      <c r="J90" s="12"/>
      <c r="K90" s="267" t="s">
        <v>211</v>
      </c>
      <c r="L90" s="12">
        <f t="shared" si="2"/>
        <v>388</v>
      </c>
      <c r="M90" s="12">
        <f t="shared" si="3"/>
        <v>2128</v>
      </c>
      <c r="N90" s="267" t="str">
        <f t="shared" si="4"/>
        <v>амортизация</v>
      </c>
      <c r="O90" s="66">
        <f t="shared" si="5"/>
        <v>0</v>
      </c>
      <c r="P90" s="8"/>
    </row>
    <row r="91" spans="1:16" ht="15.75">
      <c r="A91" s="9"/>
      <c r="B91" s="56" t="s">
        <v>118</v>
      </c>
      <c r="C91" s="58"/>
      <c r="D91" s="12"/>
      <c r="E91" s="12" t="s">
        <v>59</v>
      </c>
      <c r="F91" s="12">
        <v>480</v>
      </c>
      <c r="G91" s="12">
        <v>1066</v>
      </c>
      <c r="H91" s="12"/>
      <c r="I91" s="12"/>
      <c r="J91" s="12"/>
      <c r="K91" s="267" t="s">
        <v>211</v>
      </c>
      <c r="L91" s="12">
        <f t="shared" si="2"/>
        <v>480</v>
      </c>
      <c r="M91" s="12">
        <f t="shared" si="3"/>
        <v>1066</v>
      </c>
      <c r="N91" s="267" t="str">
        <f t="shared" si="4"/>
        <v>амортизация</v>
      </c>
      <c r="O91" s="66">
        <f t="shared" si="5"/>
        <v>0</v>
      </c>
      <c r="P91" s="8"/>
    </row>
    <row r="92" spans="1:16" ht="15.75">
      <c r="A92" s="9"/>
      <c r="B92" s="40" t="s">
        <v>60</v>
      </c>
      <c r="C92" s="18"/>
      <c r="D92" s="19"/>
      <c r="E92" s="19"/>
      <c r="F92" s="26">
        <f>SUM(F61:F91)</f>
        <v>27254</v>
      </c>
      <c r="G92" s="26">
        <f>SUM(G61:G91)</f>
        <v>264788</v>
      </c>
      <c r="H92" s="19"/>
      <c r="I92" s="19"/>
      <c r="J92" s="19"/>
      <c r="K92" s="269"/>
      <c r="L92" s="26">
        <f>SUM(L61:L91)</f>
        <v>27254</v>
      </c>
      <c r="M92" s="26">
        <f>SUM(M61:M91)</f>
        <v>264788</v>
      </c>
      <c r="N92" s="274"/>
      <c r="O92" s="279"/>
      <c r="P92" s="22"/>
    </row>
    <row r="93" spans="1:16" ht="19.5" customHeight="1">
      <c r="A93" s="9"/>
      <c r="B93" s="37" t="s">
        <v>61</v>
      </c>
      <c r="C93" s="18"/>
      <c r="D93" s="19"/>
      <c r="E93" s="19"/>
      <c r="F93" s="41">
        <f>+F37+F41+F58+F92+F28</f>
        <v>27316</v>
      </c>
      <c r="G93" s="41">
        <f>+G37+G41+G58+G92+G28</f>
        <v>507794</v>
      </c>
      <c r="H93" s="19"/>
      <c r="I93" s="19"/>
      <c r="J93" s="19"/>
      <c r="K93" s="269"/>
      <c r="L93" s="41">
        <f>+L37+L41+L58+L92+L28</f>
        <v>27316</v>
      </c>
      <c r="M93" s="41">
        <f>+M37+M41+M58+M92+M28</f>
        <v>507794</v>
      </c>
      <c r="N93" s="274"/>
      <c r="O93" s="282">
        <f>M93-G93</f>
        <v>0</v>
      </c>
      <c r="P93" s="22"/>
    </row>
    <row r="94" spans="1:16" ht="15.75">
      <c r="A94" s="9"/>
      <c r="B94" s="10" t="s">
        <v>39</v>
      </c>
      <c r="C94" s="13"/>
      <c r="D94" s="12"/>
      <c r="E94" s="12"/>
      <c r="F94" s="12"/>
      <c r="G94" s="12"/>
      <c r="H94" s="12"/>
      <c r="I94" s="12"/>
      <c r="J94" s="12"/>
      <c r="K94" s="267"/>
      <c r="L94" s="12"/>
      <c r="M94" s="12"/>
      <c r="N94" s="7"/>
      <c r="O94" s="66"/>
      <c r="P94" s="8"/>
    </row>
    <row r="95" spans="1:16" ht="15.75">
      <c r="A95" s="9"/>
      <c r="B95" s="10" t="s">
        <v>62</v>
      </c>
      <c r="C95" s="13"/>
      <c r="D95" s="12"/>
      <c r="E95" s="12"/>
      <c r="F95" s="12">
        <f>F50/2</f>
        <v>13.5</v>
      </c>
      <c r="G95" s="12">
        <f>G50/2</f>
        <v>8081</v>
      </c>
      <c r="H95" s="12"/>
      <c r="I95" s="12"/>
      <c r="J95" s="12"/>
      <c r="K95" s="267"/>
      <c r="L95" s="12">
        <f>L50/2</f>
        <v>13.5</v>
      </c>
      <c r="M95" s="24">
        <f>M50/2</f>
        <v>8524.5</v>
      </c>
      <c r="N95" s="7"/>
      <c r="O95" s="73">
        <f>O50/2</f>
        <v>443.5</v>
      </c>
      <c r="P95" s="8"/>
    </row>
    <row r="96" spans="1:16" ht="15.75">
      <c r="A96" s="9"/>
      <c r="B96" s="10" t="s">
        <v>63</v>
      </c>
      <c r="C96" s="13"/>
      <c r="D96" s="12"/>
      <c r="E96" s="12"/>
      <c r="F96" s="12"/>
      <c r="G96" s="12"/>
      <c r="H96" s="12"/>
      <c r="I96" s="12"/>
      <c r="J96" s="12"/>
      <c r="K96" s="267"/>
      <c r="L96" s="12"/>
      <c r="M96" s="12"/>
      <c r="N96" s="7"/>
      <c r="O96" s="66"/>
      <c r="P96" s="8"/>
    </row>
    <row r="97" spans="1:16" ht="15.75">
      <c r="A97" s="9"/>
      <c r="B97" s="10" t="s">
        <v>62</v>
      </c>
      <c r="C97" s="13"/>
      <c r="D97" s="12"/>
      <c r="E97" s="12"/>
      <c r="F97" s="36">
        <f>F54/2</f>
        <v>0</v>
      </c>
      <c r="G97" s="24">
        <f>G54/2</f>
        <v>0</v>
      </c>
      <c r="H97" s="12"/>
      <c r="I97" s="12"/>
      <c r="J97" s="12"/>
      <c r="K97" s="267"/>
      <c r="L97" s="36">
        <f>L54/2</f>
        <v>0.5</v>
      </c>
      <c r="M97" s="24">
        <f>M54/2</f>
        <v>0</v>
      </c>
      <c r="N97" s="7"/>
      <c r="O97" s="73">
        <f>O54</f>
        <v>0</v>
      </c>
      <c r="P97" s="8"/>
    </row>
    <row r="98" spans="1:16" ht="15.75">
      <c r="A98" s="9"/>
      <c r="B98" s="10" t="s">
        <v>64</v>
      </c>
      <c r="C98" s="13"/>
      <c r="D98" s="12"/>
      <c r="E98" s="12"/>
      <c r="F98" s="12"/>
      <c r="G98" s="12"/>
      <c r="H98" s="12"/>
      <c r="I98" s="12"/>
      <c r="J98" s="12"/>
      <c r="K98" s="267"/>
      <c r="L98" s="12"/>
      <c r="M98" s="12"/>
      <c r="N98" s="7"/>
      <c r="O98" s="66"/>
      <c r="P98" s="8"/>
    </row>
    <row r="99" spans="1:16" ht="15.75">
      <c r="A99" s="9"/>
      <c r="B99" s="17" t="s">
        <v>62</v>
      </c>
      <c r="C99" s="18"/>
      <c r="D99" s="19"/>
      <c r="E99" s="19"/>
      <c r="F99" s="21">
        <f>F93+F95+F97</f>
        <v>27329.5</v>
      </c>
      <c r="G99" s="21">
        <f>G93+G95+G97</f>
        <v>515875</v>
      </c>
      <c r="H99" s="19"/>
      <c r="I99" s="19"/>
      <c r="J99" s="19"/>
      <c r="K99" s="269"/>
      <c r="L99" s="21">
        <f>L93+L95+L97</f>
        <v>27330</v>
      </c>
      <c r="M99" s="21">
        <f>M93+M95+M97</f>
        <v>516318.5</v>
      </c>
      <c r="N99" s="274"/>
      <c r="O99" s="280">
        <f>O93+O95+O97</f>
        <v>443.5</v>
      </c>
      <c r="P99" s="22"/>
    </row>
    <row r="100" spans="1:16" ht="15.75">
      <c r="A100" s="9"/>
      <c r="B100" s="42" t="s">
        <v>65</v>
      </c>
      <c r="C100" s="13"/>
      <c r="D100" s="12"/>
      <c r="E100" s="12"/>
      <c r="F100" s="12"/>
      <c r="G100" s="43">
        <v>475480</v>
      </c>
      <c r="H100" s="12"/>
      <c r="I100" s="12"/>
      <c r="J100" s="12"/>
      <c r="K100" s="267"/>
      <c r="L100" s="12"/>
      <c r="M100" s="43">
        <v>475480</v>
      </c>
      <c r="N100" s="7"/>
      <c r="O100" s="66">
        <f>M100-G100</f>
        <v>0</v>
      </c>
      <c r="P100" s="8"/>
    </row>
    <row r="101" spans="1:16" ht="15.75">
      <c r="A101" s="9"/>
      <c r="B101" s="44" t="s">
        <v>66</v>
      </c>
      <c r="C101" s="13"/>
      <c r="D101" s="12"/>
      <c r="E101" s="12"/>
      <c r="F101" s="12"/>
      <c r="G101" s="43">
        <v>40395</v>
      </c>
      <c r="H101" s="12"/>
      <c r="I101" s="12"/>
      <c r="J101" s="12"/>
      <c r="K101" s="267"/>
      <c r="L101" s="12"/>
      <c r="M101" s="45">
        <f>516319-475480</f>
        <v>40839</v>
      </c>
      <c r="N101" s="275"/>
      <c r="O101" s="80">
        <f>M101-G101</f>
        <v>444</v>
      </c>
      <c r="P101" s="8"/>
    </row>
    <row r="102" spans="1:16" ht="15.75">
      <c r="A102" s="9"/>
      <c r="B102" s="44" t="s">
        <v>67</v>
      </c>
      <c r="C102" s="13"/>
      <c r="D102" s="12"/>
      <c r="E102" s="12"/>
      <c r="F102" s="12"/>
      <c r="G102" s="43">
        <v>0</v>
      </c>
      <c r="H102" s="12"/>
      <c r="I102" s="12"/>
      <c r="J102" s="12"/>
      <c r="K102" s="267"/>
      <c r="L102" s="12"/>
      <c r="M102" s="43">
        <v>0</v>
      </c>
      <c r="N102" s="7"/>
      <c r="O102" s="66">
        <f>M102-G102</f>
        <v>0</v>
      </c>
      <c r="P102" s="8"/>
    </row>
    <row r="103" spans="1:16" ht="16.5" thickBot="1">
      <c r="A103" s="46"/>
      <c r="B103" s="47" t="s">
        <v>68</v>
      </c>
      <c r="C103" s="47"/>
      <c r="D103" s="47"/>
      <c r="E103" s="47"/>
      <c r="F103" s="47"/>
      <c r="G103" s="48"/>
      <c r="H103" s="47"/>
      <c r="I103" s="49">
        <v>48850</v>
      </c>
      <c r="J103" s="47">
        <v>46374</v>
      </c>
      <c r="K103" s="270"/>
      <c r="L103" s="47"/>
      <c r="M103" s="47"/>
      <c r="N103" s="276"/>
      <c r="O103" s="81"/>
      <c r="P103" s="50"/>
    </row>
    <row r="104" spans="1:16" ht="15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271"/>
      <c r="L104" s="11"/>
      <c r="M104" s="11"/>
      <c r="N104" s="158"/>
      <c r="O104" s="82"/>
      <c r="P104" s="11"/>
    </row>
    <row r="105" spans="1:16" ht="15.75">
      <c r="A105" s="11"/>
      <c r="B105" s="301" t="s">
        <v>69</v>
      </c>
      <c r="C105" s="301"/>
      <c r="D105" s="301"/>
      <c r="E105" s="301"/>
      <c r="F105" s="301"/>
      <c r="G105" s="301"/>
      <c r="H105" s="301"/>
      <c r="I105" s="67"/>
      <c r="J105" s="67"/>
      <c r="K105" s="262"/>
      <c r="L105" s="302" t="s">
        <v>222</v>
      </c>
      <c r="M105" s="302"/>
      <c r="N105" s="302"/>
      <c r="O105" s="302"/>
      <c r="P105" s="83"/>
    </row>
    <row r="106" spans="1:16" ht="15.75">
      <c r="A106" s="11"/>
      <c r="B106" s="68"/>
      <c r="C106" s="68"/>
      <c r="D106" s="68"/>
      <c r="E106" s="68"/>
      <c r="F106" s="68"/>
      <c r="G106" s="68"/>
      <c r="H106" s="68"/>
      <c r="I106" s="67"/>
      <c r="J106" s="69"/>
      <c r="K106" s="263"/>
      <c r="L106" s="70"/>
      <c r="M106" s="70"/>
      <c r="N106" s="70"/>
      <c r="O106" s="84"/>
      <c r="P106" s="83"/>
    </row>
    <row r="107" spans="1:16" ht="15.75">
      <c r="A107" s="11"/>
      <c r="B107" s="301" t="s">
        <v>215</v>
      </c>
      <c r="C107" s="301"/>
      <c r="D107" s="301"/>
      <c r="E107" s="301"/>
      <c r="F107" s="301"/>
      <c r="G107" s="301"/>
      <c r="H107" s="301"/>
      <c r="I107" s="67"/>
      <c r="J107" s="69"/>
      <c r="K107" s="263"/>
      <c r="L107" s="302" t="s">
        <v>221</v>
      </c>
      <c r="M107" s="302"/>
      <c r="N107" s="302"/>
      <c r="O107" s="302"/>
      <c r="P107" s="83"/>
    </row>
    <row r="108" spans="1:16" ht="15.75">
      <c r="A108" s="11"/>
      <c r="B108" s="68"/>
      <c r="C108" s="68"/>
      <c r="D108" s="68"/>
      <c r="E108" s="68"/>
      <c r="F108" s="68"/>
      <c r="G108" s="68"/>
      <c r="H108" s="68"/>
      <c r="I108" s="67"/>
      <c r="J108" s="69"/>
      <c r="K108" s="263"/>
      <c r="L108" s="70"/>
      <c r="M108" s="70"/>
      <c r="N108" s="70"/>
      <c r="O108" s="84"/>
      <c r="P108" s="83"/>
    </row>
    <row r="109" spans="1:16" ht="15.75">
      <c r="A109" s="11"/>
      <c r="B109" s="301" t="s">
        <v>216</v>
      </c>
      <c r="C109" s="301"/>
      <c r="D109" s="301"/>
      <c r="E109" s="301"/>
      <c r="F109" s="301"/>
      <c r="G109" s="301"/>
      <c r="H109" s="301"/>
      <c r="I109" s="67"/>
      <c r="J109" s="69"/>
      <c r="K109" s="263"/>
      <c r="L109" s="302" t="s">
        <v>220</v>
      </c>
      <c r="M109" s="302"/>
      <c r="N109" s="302"/>
      <c r="O109" s="302"/>
      <c r="P109" s="83"/>
    </row>
    <row r="110" spans="1:16" ht="15.75">
      <c r="A110" s="11"/>
      <c r="B110" s="68"/>
      <c r="C110" s="68"/>
      <c r="D110" s="68"/>
      <c r="E110" s="68"/>
      <c r="F110" s="68"/>
      <c r="G110" s="68"/>
      <c r="H110" s="68"/>
      <c r="I110" s="67"/>
      <c r="J110" s="69"/>
      <c r="K110" s="263"/>
      <c r="L110" s="70"/>
      <c r="M110" s="70"/>
      <c r="N110" s="70"/>
      <c r="O110" s="84"/>
      <c r="P110" s="83"/>
    </row>
    <row r="111" spans="1:16" ht="15.75">
      <c r="A111" s="11"/>
      <c r="B111" s="301" t="s">
        <v>70</v>
      </c>
      <c r="C111" s="301"/>
      <c r="D111" s="301"/>
      <c r="E111" s="301"/>
      <c r="F111" s="301"/>
      <c r="G111" s="301"/>
      <c r="H111" s="301"/>
      <c r="I111" s="67"/>
      <c r="J111" s="69"/>
      <c r="K111" s="263"/>
      <c r="L111" s="302" t="s">
        <v>218</v>
      </c>
      <c r="M111" s="302"/>
      <c r="N111" s="302"/>
      <c r="O111" s="302"/>
      <c r="P111" s="83"/>
    </row>
    <row r="112" spans="1:16" ht="15.75">
      <c r="A112" s="11"/>
      <c r="B112" s="68"/>
      <c r="C112" s="71"/>
      <c r="D112" s="68"/>
      <c r="E112" s="68"/>
      <c r="F112" s="68"/>
      <c r="G112" s="68"/>
      <c r="H112" s="68"/>
      <c r="I112" s="67"/>
      <c r="J112" s="67"/>
      <c r="K112" s="262"/>
      <c r="L112" s="70"/>
      <c r="M112" s="70"/>
      <c r="N112" s="70"/>
      <c r="O112" s="84"/>
      <c r="P112" s="83"/>
    </row>
    <row r="113" spans="1:16" ht="15.75">
      <c r="A113" s="11"/>
      <c r="B113" s="301" t="s">
        <v>217</v>
      </c>
      <c r="C113" s="301"/>
      <c r="D113" s="301"/>
      <c r="E113" s="301"/>
      <c r="F113" s="301"/>
      <c r="G113" s="301"/>
      <c r="H113" s="301"/>
      <c r="I113" s="67"/>
      <c r="J113" s="67"/>
      <c r="K113" s="262"/>
      <c r="L113" s="302" t="s">
        <v>219</v>
      </c>
      <c r="M113" s="302"/>
      <c r="N113" s="302"/>
      <c r="O113" s="302"/>
      <c r="P113" s="83"/>
    </row>
  </sheetData>
  <sheetProtection/>
  <mergeCells count="40">
    <mergeCell ref="B111:H111"/>
    <mergeCell ref="L111:O111"/>
    <mergeCell ref="B113:H113"/>
    <mergeCell ref="L113:O113"/>
    <mergeCell ref="M2:P2"/>
    <mergeCell ref="B105:H105"/>
    <mergeCell ref="L105:O105"/>
    <mergeCell ref="B107:H107"/>
    <mergeCell ref="L107:O107"/>
    <mergeCell ref="B109:H109"/>
    <mergeCell ref="L109:O109"/>
    <mergeCell ref="L1:P1"/>
    <mergeCell ref="B3:O3"/>
    <mergeCell ref="B4:N4"/>
    <mergeCell ref="C5:I5"/>
    <mergeCell ref="C8:I8"/>
    <mergeCell ref="E6:H6"/>
    <mergeCell ref="D7:H7"/>
    <mergeCell ref="G9:G11"/>
    <mergeCell ref="H9:H11"/>
    <mergeCell ref="O9:O11"/>
    <mergeCell ref="C45:C49"/>
    <mergeCell ref="G73:G74"/>
    <mergeCell ref="C32:C34"/>
    <mergeCell ref="A9:A11"/>
    <mergeCell ref="B9:B11"/>
    <mergeCell ref="C9:C11"/>
    <mergeCell ref="D9:D11"/>
    <mergeCell ref="E9:E11"/>
    <mergeCell ref="F9:F11"/>
    <mergeCell ref="G78:G80"/>
    <mergeCell ref="G84:G85"/>
    <mergeCell ref="G87:G89"/>
    <mergeCell ref="P9:P11"/>
    <mergeCell ref="L10:L11"/>
    <mergeCell ref="M10:M11"/>
    <mergeCell ref="N10:N11"/>
    <mergeCell ref="I9:J10"/>
    <mergeCell ref="K9:K11"/>
    <mergeCell ref="L9:N9"/>
  </mergeCells>
  <printOptions/>
  <pageMargins left="0.5118110236220472" right="0.4724409448818898" top="0.5905511811023623" bottom="0.6299212598425197" header="0.1968503937007874" footer="5.590551181102363"/>
  <pageSetup fitToHeight="5" horizontalDpi="180" verticalDpi="180" orientation="landscape" paperSize="9" scale="55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pla5</dc:creator>
  <cp:keywords/>
  <dc:description/>
  <cp:lastModifiedBy>pla3</cp:lastModifiedBy>
  <cp:lastPrinted>2015-04-23T05:31:12Z</cp:lastPrinted>
  <dcterms:created xsi:type="dcterms:W3CDTF">2015-04-01T08:26:23Z</dcterms:created>
  <dcterms:modified xsi:type="dcterms:W3CDTF">2015-06-18T06:55:55Z</dcterms:modified>
  <cp:category/>
  <cp:version/>
  <cp:contentType/>
  <cp:contentStatus/>
</cp:coreProperties>
</file>